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C33\Desktop\Nová složka\"/>
    </mc:Choice>
  </mc:AlternateContent>
  <bookViews>
    <workbookView xWindow="0" yWindow="0" windowWidth="0" windowHeight="0"/>
  </bookViews>
  <sheets>
    <sheet name="Rekapitulace stavby" sheetId="1" r:id="rId1"/>
    <sheet name="19046_(03_21) - 19046 - U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'19046_(03_21) - 19046 - U...'!$C$125:$K$272</definedName>
    <definedName name="_xlnm.Print_Area" localSheetId="1">'19046_(03_21) - 19046 - U...'!$C$4:$J$76,'19046_(03_21) - 19046 - U...'!$C$82:$J$109,'19046_(03_21) - 19046 - U...'!$C$115:$J$272</definedName>
    <definedName name="_xlnm.Print_Titles" localSheetId="1">'19046_(03_21) - 19046 - U...'!$125:$125</definedName>
  </definedNames>
  <calcPr/>
</workbook>
</file>

<file path=xl/calcChain.xml><?xml version="1.0" encoding="utf-8"?>
<calcChain xmlns="http://schemas.openxmlformats.org/spreadsheetml/2006/main">
  <c i="2" l="1" r="R258"/>
  <c r="J35"/>
  <c r="J34"/>
  <c i="1" r="AY95"/>
  <c i="2" r="J33"/>
  <c i="1" r="AX95"/>
  <c i="2" r="BI271"/>
  <c r="BH271"/>
  <c r="BG271"/>
  <c r="BF271"/>
  <c r="T271"/>
  <c r="T270"/>
  <c r="R271"/>
  <c r="R270"/>
  <c r="P271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T248"/>
  <c r="R249"/>
  <c r="R248"/>
  <c r="P249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T203"/>
  <c r="R204"/>
  <c r="R203"/>
  <c r="P204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89"/>
  <c r="F89"/>
  <c r="F87"/>
  <c r="E85"/>
  <c r="J22"/>
  <c r="E22"/>
  <c r="J90"/>
  <c r="J21"/>
  <c r="J16"/>
  <c r="E16"/>
  <c r="F123"/>
  <c r="J15"/>
  <c r="J10"/>
  <c r="J120"/>
  <c i="1" r="L90"/>
  <c r="AM90"/>
  <c r="AM89"/>
  <c r="L89"/>
  <c r="AM87"/>
  <c r="L87"/>
  <c r="L85"/>
  <c r="L84"/>
  <c i="2" r="BK271"/>
  <c r="BK268"/>
  <c r="J266"/>
  <c r="BK253"/>
  <c r="BK246"/>
  <c r="BK228"/>
  <c r="BK222"/>
  <c r="BK211"/>
  <c r="J196"/>
  <c r="BK193"/>
  <c r="BK187"/>
  <c r="BK171"/>
  <c r="J152"/>
  <c r="BK149"/>
  <c r="BK147"/>
  <c r="BK145"/>
  <c r="J143"/>
  <c r="J137"/>
  <c r="BK129"/>
  <c r="J268"/>
  <c r="J263"/>
  <c r="J261"/>
  <c r="J259"/>
  <c r="J255"/>
  <c r="J253"/>
  <c r="BK249"/>
  <c r="J244"/>
  <c r="J242"/>
  <c r="J239"/>
  <c r="J237"/>
  <c r="J234"/>
  <c r="J232"/>
  <c r="BK230"/>
  <c r="BK226"/>
  <c r="J224"/>
  <c r="J222"/>
  <c r="J215"/>
  <c r="J213"/>
  <c r="J211"/>
  <c r="BK204"/>
  <c r="J199"/>
  <c r="BK190"/>
  <c r="J164"/>
  <c r="J161"/>
  <c r="J154"/>
  <c r="J139"/>
  <c r="J135"/>
  <c r="BK133"/>
  <c r="BK131"/>
  <c r="BK266"/>
  <c r="BK263"/>
  <c r="BK244"/>
  <c r="BK237"/>
  <c r="J217"/>
  <c r="BK215"/>
  <c r="J204"/>
  <c r="J182"/>
  <c r="J177"/>
  <c r="J169"/>
  <c r="J159"/>
  <c r="BK157"/>
  <c r="BK154"/>
  <c r="BK139"/>
  <c r="BK137"/>
  <c r="J131"/>
  <c r="J129"/>
  <c r="J271"/>
  <c r="BK261"/>
  <c r="BK259"/>
  <c r="BK255"/>
  <c r="J249"/>
  <c r="J246"/>
  <c r="BK242"/>
  <c r="BK239"/>
  <c r="BK234"/>
  <c r="BK232"/>
  <c r="J230"/>
  <c r="J228"/>
  <c r="J226"/>
  <c r="BK224"/>
  <c r="J220"/>
  <c r="J209"/>
  <c r="BK207"/>
  <c r="J187"/>
  <c r="BK184"/>
  <c r="BK175"/>
  <c r="BK169"/>
  <c r="BK161"/>
  <c r="J157"/>
  <c r="BK152"/>
  <c r="J141"/>
  <c r="BK135"/>
  <c i="1" r="AS94"/>
  <c i="2" r="BK199"/>
  <c r="J184"/>
  <c r="J166"/>
  <c r="BK159"/>
  <c r="BK220"/>
  <c r="BK217"/>
  <c r="BK209"/>
  <c r="J193"/>
  <c r="BK182"/>
  <c r="J175"/>
  <c r="BK164"/>
  <c r="BK143"/>
  <c r="BK141"/>
  <c r="BK213"/>
  <c r="J207"/>
  <c r="BK196"/>
  <c r="J190"/>
  <c r="BK177"/>
  <c r="J171"/>
  <c r="BK166"/>
  <c r="J149"/>
  <c r="J147"/>
  <c r="J145"/>
  <c r="J133"/>
  <c l="1" r="P219"/>
  <c r="R128"/>
  <c r="P186"/>
  <c r="P206"/>
  <c r="T206"/>
  <c r="P128"/>
  <c r="BK186"/>
  <c r="J186"/>
  <c r="J97"/>
  <c r="T186"/>
  <c r="BK206"/>
  <c r="J206"/>
  <c r="J99"/>
  <c r="BK219"/>
  <c r="J219"/>
  <c r="J100"/>
  <c r="T219"/>
  <c r="T236"/>
  <c r="R252"/>
  <c r="R251"/>
  <c r="T258"/>
  <c r="R265"/>
  <c r="R257"/>
  <c r="BK128"/>
  <c r="T128"/>
  <c r="T127"/>
  <c r="R186"/>
  <c r="R206"/>
  <c r="R219"/>
  <c r="BK236"/>
  <c r="J236"/>
  <c r="J101"/>
  <c r="P236"/>
  <c r="R236"/>
  <c r="BK252"/>
  <c r="J252"/>
  <c r="J104"/>
  <c r="P252"/>
  <c r="P251"/>
  <c r="T252"/>
  <c r="T251"/>
  <c r="BK258"/>
  <c r="P258"/>
  <c r="BK265"/>
  <c r="J265"/>
  <c r="J107"/>
  <c r="P265"/>
  <c r="T265"/>
  <c r="BE143"/>
  <c r="BE154"/>
  <c r="BE193"/>
  <c r="BE204"/>
  <c r="J123"/>
  <c r="BE147"/>
  <c r="BE177"/>
  <c r="BE207"/>
  <c r="BE211"/>
  <c r="BE215"/>
  <c r="J87"/>
  <c r="BE131"/>
  <c r="BE149"/>
  <c r="BE175"/>
  <c r="BE137"/>
  <c r="BE171"/>
  <c r="BE213"/>
  <c r="BE222"/>
  <c r="BE263"/>
  <c r="BE266"/>
  <c r="BE268"/>
  <c r="F90"/>
  <c r="BE129"/>
  <c r="BE141"/>
  <c r="BE152"/>
  <c r="BE226"/>
  <c r="BE230"/>
  <c r="BE239"/>
  <c r="BE246"/>
  <c r="BE253"/>
  <c r="BK203"/>
  <c r="J203"/>
  <c r="J98"/>
  <c r="BE157"/>
  <c r="BE159"/>
  <c r="BE169"/>
  <c r="BE187"/>
  <c r="BE196"/>
  <c r="BE209"/>
  <c r="BE217"/>
  <c r="BE228"/>
  <c r="BE244"/>
  <c r="BK270"/>
  <c r="J270"/>
  <c r="J108"/>
  <c r="BE133"/>
  <c r="BE135"/>
  <c r="BE139"/>
  <c r="BE145"/>
  <c r="BE161"/>
  <c r="BE164"/>
  <c r="BE166"/>
  <c r="BE182"/>
  <c r="BE184"/>
  <c r="BE190"/>
  <c r="BE199"/>
  <c r="BE220"/>
  <c r="BE224"/>
  <c r="BE232"/>
  <c r="BE234"/>
  <c r="BE237"/>
  <c r="BE242"/>
  <c r="BE249"/>
  <c r="BE255"/>
  <c r="BE259"/>
  <c r="BE261"/>
  <c r="BE271"/>
  <c r="BK248"/>
  <c r="J248"/>
  <c r="J102"/>
  <c r="F32"/>
  <c i="1" r="BA95"/>
  <c r="BA94"/>
  <c r="W30"/>
  <c i="2" r="F33"/>
  <c i="1" r="BB95"/>
  <c r="BB94"/>
  <c r="AX94"/>
  <c i="2" r="J32"/>
  <c i="1" r="AW95"/>
  <c i="2" r="F34"/>
  <c i="1" r="BC95"/>
  <c r="BC94"/>
  <c r="W32"/>
  <c i="2" r="F35"/>
  <c i="1" r="BD95"/>
  <c r="BD94"/>
  <c r="W33"/>
  <c i="2" l="1" r="BK257"/>
  <c r="J257"/>
  <c r="J105"/>
  <c r="P127"/>
  <c r="T257"/>
  <c r="T126"/>
  <c r="R127"/>
  <c r="R126"/>
  <c r="P257"/>
  <c r="BK127"/>
  <c r="J127"/>
  <c r="J95"/>
  <c r="J128"/>
  <c r="J96"/>
  <c r="BK251"/>
  <c r="J251"/>
  <c r="J103"/>
  <c r="J258"/>
  <c r="J106"/>
  <c i="1" r="AW94"/>
  <c r="AK30"/>
  <c r="AY94"/>
  <c i="2" r="J31"/>
  <c i="1" r="AV95"/>
  <c r="AT95"/>
  <c r="W31"/>
  <c i="2" r="F31"/>
  <c i="1" r="AZ95"/>
  <c r="AZ94"/>
  <c r="W29"/>
  <c i="2" l="1" r="P126"/>
  <c i="1" r="AU95"/>
  <c i="2" r="BK126"/>
  <c r="J126"/>
  <c r="J94"/>
  <c i="1" r="AU94"/>
  <c r="AV94"/>
  <c r="AK29"/>
  <c i="2" l="1" r="J28"/>
  <c i="1" r="AG95"/>
  <c r="AG94"/>
  <c r="AK26"/>
  <c r="AK35"/>
  <c r="AT94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<sst xmlns="http://schemas.openxmlformats.org/spreadsheetml/2006/main">
  <si>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</si>
  <si>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</si>
  <si>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</si>
  <si>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</si>
  <si>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</si>
  <si>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{b866f737-d533-4bdd-8220-2ad86ea6d8fb}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</si>
  <si>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</si>
  <si>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</si>
  <si>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</si>
  <si>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</si>
  <si>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</si>
  <si>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</si>
  <si>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</si>
  <si>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</si>
  <si>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19046_(03_21)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</si>
  <si>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</si>
  <si>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</si>
  <si>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19046 - Umístění podzemních kontejnerů - ulice Zámečnická, Liberec</t>
  </si>
  <si>
    <t>KSO:</t>
  </si>
  <si>
    <t>CC-CZ:</t>
  </si>
  <si>
    <t>Místo:</t>
  </si>
  <si>
    <t>Liberec</t>
  </si>
  <si>
    <t>Datum:</t>
  </si>
  <si>
    <t>29. 3. 2021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</si>
  <si>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</si>
  <si>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</si>
  <si>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</si>
  <si>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</si>
  <si>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</si>
  <si>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</si>
  <si>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</si>
  <si>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46506942</t>
  </si>
  <si>
    <t>Profes projekt, spol. s r.o.</t>
  </si>
  <si>
    <t>CZ46506942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</si>
  <si>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</si>
  <si>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</si>
  <si>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</si>
  <si>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</si>
  <si>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</si>
  <si>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</si>
  <si>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</si>
  <si>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</si>
  <si>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</si>
  <si>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</si>
  <si>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</si>
  <si>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</si>
  <si>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</si>
  <si>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</si>
  <si>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</si>
  <si>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</si>
  <si>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</si>
  <si>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</si>
  <si>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</si>
  <si>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</si>
  <si>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</si>
  <si>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</si>
  <si>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</si>
  <si>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</si>
  <si>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</si>
  <si>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</si>
  <si>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</si>
  <si>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</si>
  <si>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</si>
  <si>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</si>
  <si>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</si>
  <si>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</si>
  <si>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</si>
  <si>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</si>
  <si>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</si>
  <si>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</si>
  <si>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</si>
  <si>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</si>
  <si>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</si>
  <si>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</si>
  <si>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</si>
  <si>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</si>
  <si>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</si>
  <si>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</si>
  <si>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</si>
  <si>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</si>
  <si>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</si>
  <si>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</si>
  <si>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</si>
  <si>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</si>
  <si>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</si>
  <si>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</si>
  <si>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</si>
  <si>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</si>
  <si>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</si>
  <si>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</si>
  <si>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</si>
  <si>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</si>
  <si>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</si>
  <si>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</si>
  <si>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</si>
  <si>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</si>
  <si>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</si>
  <si>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</si>
  <si>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</si>
  <si>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</si>
  <si>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</si>
  <si>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</si>
  <si>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</si>
  <si>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</si>
  <si>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</si>
  <si>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</si>
  <si>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</si>
  <si>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</si>
  <si>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</si>
  <si>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</si>
  <si>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</si>
  <si>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</si>
  <si>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</si>
  <si>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</si>
  <si>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</si>
  <si>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</si>
  <si>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</si>
  <si>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</si>
  <si>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</si>
  <si>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</si>
  <si>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</si>
  <si>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</si>
  <si>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</si>
  <si>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</si>
  <si>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113107324</t>
  </si>
  <si>
    <t>Odstranění podkladu z kameniva drceného tl 400 mm strojně pl do 50 m2</t>
  </si>
  <si>
    <t>m2</t>
  </si>
  <si>
    <t>4</t>
  </si>
  <si>
    <t>-818885871</t>
  </si>
  <si>
    <t>PP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</si>
  <si>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</si>
  <si>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113107342</t>
  </si>
  <si>
    <t>Odstranění podkladu živičného tl 100 mm strojně pl do 50 m2</t>
  </si>
  <si>
    <t>1163253044</t>
  </si>
  <si>
    <t>Odstranění podkladů nebo krytů strojně plochy jednotlivě do 50 m2 s přemístěním hmot na skládku na vzdálenost do 3 m nebo s naložením na dopravní prostředek živičných, o tl. vrstvy přes 50 do 100 mm</t>
  </si>
  <si>
    <t>3</t>
  </si>
  <si>
    <t>113202111</t>
  </si>
  <si>
    <t>Vytrhání obrub krajníků obrubníků stojatých</t>
  </si>
  <si>
    <t>m</t>
  </si>
  <si>
    <t>-1079802085</t>
  </si>
  <si>
    <t xml:space="preserve">Vytrhání obrub  s vybouráním lože, s přemístěním hmot na skládku na vzdálenost do 3 m nebo s naložením na dopravní prostředek z krajníků nebo obrubníků stojatých</t>
  </si>
  <si>
    <t>120001101</t>
  </si>
  <si>
    <t>Příplatek za ztížení odkopávky nebo prokopávky v blízkosti inženýrských sítí</t>
  </si>
  <si>
    <t>m3</t>
  </si>
  <si>
    <t>1235236483</t>
  </si>
  <si>
    <t xml:space="preserve">Příplatek k cenám vykopávek za ztížení vykopávky  v blízkosti inženýrských sítí nebo výbušnin v horninách jakékoliv třídy</t>
  </si>
  <si>
    <t>5</t>
  </si>
  <si>
    <t>131201201</t>
  </si>
  <si>
    <t>Hloubení jam zapažených v hornině tř. 3 objemu do 100 m3</t>
  </si>
  <si>
    <t>1675941268</t>
  </si>
  <si>
    <t xml:space="preserve">Hloubení zapažených jam a zářezů  s urovnáním dna do předepsaného profilu a spádu v hornině tř. 3 do 100 m3</t>
  </si>
  <si>
    <t>6</t>
  </si>
  <si>
    <t>131201209</t>
  </si>
  <si>
    <t>Příplatek za lepivost u hloubení jam zapažených v hornině tř. 3</t>
  </si>
  <si>
    <t>-2139737982</t>
  </si>
  <si>
    <t xml:space="preserve">Hloubení zapažených jam a zářezů  s urovnáním dna do předepsaného profilu a spádu Příplatek k cenám za lepivost horniny tř. 3</t>
  </si>
  <si>
    <t>65</t>
  </si>
  <si>
    <t>153111114.R</t>
  </si>
  <si>
    <t>Příčné řezání ocelových zaberaněných zápor z terénu</t>
  </si>
  <si>
    <t>kus</t>
  </si>
  <si>
    <t>1659739146</t>
  </si>
  <si>
    <t xml:space="preserve">Úprava ocelových štětovnic pro štětové stěny  řezání z terénu, štětovnic zaberaněných příčné</t>
  </si>
  <si>
    <t>9</t>
  </si>
  <si>
    <t>161101101</t>
  </si>
  <si>
    <t>Svislé přemístění výkopku z horniny tř. 1 až 4 hl výkopu do 2,5 m</t>
  </si>
  <si>
    <t>770147610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</si>
  <si>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</si>
  <si>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10</t>
  </si>
  <si>
    <t>162701105</t>
  </si>
  <si>
    <t>Vodorovné přemístění do 10000 m výkopku/sypaniny z horniny tř. 1 až 4</t>
  </si>
  <si>
    <t>-1881218323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</si>
  <si>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</si>
  <si>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11</t>
  </si>
  <si>
    <t>171201201</t>
  </si>
  <si>
    <t>Uložení sypaniny na skládky</t>
  </si>
  <si>
    <t>320759658</t>
  </si>
  <si>
    <t xml:space="preserve">Uložení sypaniny  na skládky</t>
  </si>
  <si>
    <t>12</t>
  </si>
  <si>
    <t>171201211</t>
  </si>
  <si>
    <t>Poplatek za uložení stavebního odpadu - zeminy a kameniva na skládce</t>
  </si>
  <si>
    <t>t</t>
  </si>
  <si>
    <t>1881557689</t>
  </si>
  <si>
    <t>Poplatek za uložení stavebního odpadu na skládce (skládkovné) zeminy a kameniva zatříděného do Katalogu odpadů pod kódem 170 504</t>
  </si>
  <si>
    <t>VV</t>
  </si>
  <si>
    <t>75,080*1,65</t>
  </si>
  <si>
    <t>13</t>
  </si>
  <si>
    <t>174101101</t>
  </si>
  <si>
    <t>Zásyp jam, šachet rýh nebo kolem objektů sypaninou se zhutněním</t>
  </si>
  <si>
    <t>1533391342</t>
  </si>
  <si>
    <t xml:space="preserve">Zásyp sypaninou z jakékoliv horniny  s uložením výkopku ve vrstvách se zhutněním jam, šachet, rýh nebo kolem objektů v těchto vykopávkách</t>
  </si>
  <si>
    <t>14</t>
  </si>
  <si>
    <t>M</t>
  </si>
  <si>
    <t>58344199</t>
  </si>
  <si>
    <t>štěrkodrť frakce 0-63</t>
  </si>
  <si>
    <t>8</t>
  </si>
  <si>
    <t>-987764273</t>
  </si>
  <si>
    <t>30,000*1,75</t>
  </si>
  <si>
    <t>181301101</t>
  </si>
  <si>
    <t>Rozprostření ornice tl vrstvy do 100 mm pl do 500 m2 v rovině nebo ve svahu do 1:5 vč. dodání a dovozu ornice</t>
  </si>
  <si>
    <t>-1788010895</t>
  </si>
  <si>
    <t>Rozprostření a urovnání ornice v rovině nebo ve svahu sklonu do 1:5 při souvislé ploše do 500 m2, tl. vrstvy do 100 mm vč. dodání a dovozu ornice</t>
  </si>
  <si>
    <t>16</t>
  </si>
  <si>
    <t>181411131</t>
  </si>
  <si>
    <t>Založení parkového trávníku výsevem plochy do 1000 m2 v rovině a ve svahu do 1:5</t>
  </si>
  <si>
    <t>-967113411</t>
  </si>
  <si>
    <t>Založení trávníku na půdě předem připravené plochy do 1000 m2 výsevem včetně utažení parkového v rovině nebo na svahu do 1:5</t>
  </si>
  <si>
    <t>17</t>
  </si>
  <si>
    <t>00572410</t>
  </si>
  <si>
    <t>osivo směs travní parková</t>
  </si>
  <si>
    <t>kg</t>
  </si>
  <si>
    <t>-221607026</t>
  </si>
  <si>
    <t>18,6*0,015 'Přepočtené koeficientem množství</t>
  </si>
  <si>
    <t>18</t>
  </si>
  <si>
    <t>181951101</t>
  </si>
  <si>
    <t>Úprava pláně v hornině tř. 1 až 4 bez zhutnění</t>
  </si>
  <si>
    <t>-2014190051</t>
  </si>
  <si>
    <t xml:space="preserve">Úprava pláně vyrovnáním výškových rozdílů  v hornině tř. 1 až 4 bez zhutnění</t>
  </si>
  <si>
    <t>19</t>
  </si>
  <si>
    <t>181951102</t>
  </si>
  <si>
    <t>Úprava pláně v hornině tř. 1 až 4 se zhutněním</t>
  </si>
  <si>
    <t>1218066445</t>
  </si>
  <si>
    <t xml:space="preserve">Úprava pláně vyrovnáním výškových rozdílů  v hornině tř. 1 až 4 se zhutněním</t>
  </si>
  <si>
    <t>2,6*8,75</t>
  </si>
  <si>
    <t>20</t>
  </si>
  <si>
    <t>184802111</t>
  </si>
  <si>
    <t>Chemické odplevelení před založením kultury nad 20 m2 postřikem na široko v rovině a svahu do 1:5</t>
  </si>
  <si>
    <t>472244643</t>
  </si>
  <si>
    <t xml:space="preserve">Chemické odplevelení půdy před založením kultury, trávníku nebo zpevněných ploch  o výměře jednotlivě přes 20 m2 v rovině nebo na svahu do 1:5 postřikem na široko</t>
  </si>
  <si>
    <t>22</t>
  </si>
  <si>
    <t>R-1-A.00-1002</t>
  </si>
  <si>
    <t>Zřízení pažení do ocelových zápor hl. výkopu do 4,00m</t>
  </si>
  <si>
    <t>-1699137012</t>
  </si>
  <si>
    <t>2*((8,75*2+1,6)+(2,6*2+1,6))</t>
  </si>
  <si>
    <t>Mezisoučet</t>
  </si>
  <si>
    <t>23</t>
  </si>
  <si>
    <t>M--A.00-1002</t>
  </si>
  <si>
    <t>řezivo stavební fošny tl.60mm "fošny pro pažiny"</t>
  </si>
  <si>
    <t>-90537112</t>
  </si>
  <si>
    <t>25</t>
  </si>
  <si>
    <t>R-2-A.00-2001</t>
  </si>
  <si>
    <t xml:space="preserve">Ochrana stromu průměr do 300 mm dle ČSN 839061 (bandáž+fošny do 2,00m, vyvázání větví, ochrana kořenů, ruční výkop 1 x 3 x 2 m, vč. následného odstranění  ochrany</t>
  </si>
  <si>
    <t>kpl</t>
  </si>
  <si>
    <t>-1720836644</t>
  </si>
  <si>
    <t>Součet</t>
  </si>
  <si>
    <t>26</t>
  </si>
  <si>
    <t>R-2-A.00-2002</t>
  </si>
  <si>
    <t>Přesazení stromu o obvodu 300mm vč. zemních prací, vykopání, posunutí o cca 3,00m, zabezpečení kůlyvčetně přihnojení, aplikace hydrogelu, rákosové rohože, zálivky po dobu výstavby, nového kůlování.</t>
  </si>
  <si>
    <t>528455717</t>
  </si>
  <si>
    <t xml:space="preserve">Přesazení stromu o obvodu 300mm vč. zemních prací, vykopání, posunutí o cca 3,00m, zabezpečení kůly,  včetně přihnojení, aplikace hydrogelu, rákosové rohože, zálivky po dobu výstavby, nového kůlování.</t>
  </si>
  <si>
    <t>27</t>
  </si>
  <si>
    <t>R-2-A.00-2003</t>
  </si>
  <si>
    <t>přemístění rostlin ze záhonů v rámci města, včetně přihnojení, mulčování a zálivky, výměny zeminy, dosazení nových rostlin, včetně přihnojení, zálivky, zamulčování okolo kontejnerů po dokončení stavební části.</t>
  </si>
  <si>
    <t>323369813</t>
  </si>
  <si>
    <t>Zakládání</t>
  </si>
  <si>
    <t>66</t>
  </si>
  <si>
    <t>232211112</t>
  </si>
  <si>
    <t>Úprava ocelových jehel z válcovaných tyčí hmotnosti do 70 kg/m</t>
  </si>
  <si>
    <t>459704993</t>
  </si>
  <si>
    <t xml:space="preserve">Úprava ocelových jehel, pilot nebo zápor pro zaražení nebo zaberanění  z válcovaných tyčí o hmotnosti přes 15 do 70 kg/m</t>
  </si>
  <si>
    <t>4,509</t>
  </si>
  <si>
    <t>62</t>
  </si>
  <si>
    <t>232221122</t>
  </si>
  <si>
    <t>Zaražení ocelových jehel svisle hmotnosti 70 kg/m hl 5 m</t>
  </si>
  <si>
    <t>1066038509</t>
  </si>
  <si>
    <t xml:space="preserve">Zaražení nebo nastražení a zaberanění ocelových jehel, pilot nebo zápor  z válcovaných tyčí nebo kolejnic, s případným zarovnáním volných konců svislých, o hmotnosti přes 15 do 70 kg/m, na délku od 0 do 5 m</t>
  </si>
  <si>
    <t>30*4,5</t>
  </si>
  <si>
    <t>63</t>
  </si>
  <si>
    <t>13010974</t>
  </si>
  <si>
    <t>ocel profilová HE-B 140 jakost 11 375</t>
  </si>
  <si>
    <t>722586382</t>
  </si>
  <si>
    <t>135*0,0334 'Přepočtené koeficientem množství</t>
  </si>
  <si>
    <t>29</t>
  </si>
  <si>
    <t>273321411</t>
  </si>
  <si>
    <t>Základové desky ze ŽB bez zvýšených nároků na prostředí tř. C 20/25</t>
  </si>
  <si>
    <t>-350556734</t>
  </si>
  <si>
    <t>Základy z betonu železového (bez výztuže) desky z betonu bez zvýšených nároků na prostředí tř. C 20/25 FX2</t>
  </si>
  <si>
    <t>3,036</t>
  </si>
  <si>
    <t>30</t>
  </si>
  <si>
    <t>273362021</t>
  </si>
  <si>
    <t>Výztuž základových desek svařovanými sítěmi Kari</t>
  </si>
  <si>
    <t>-333599139</t>
  </si>
  <si>
    <t>Výztuž základů desek ze svařovaných sítí z drátů typu KARI</t>
  </si>
  <si>
    <t>21*0,00303*1,1</t>
  </si>
  <si>
    <t>Svislé a kompletní konstrukce</t>
  </si>
  <si>
    <t>31</t>
  </si>
  <si>
    <t>312311811</t>
  </si>
  <si>
    <t>Výplňová zeď z betonu prostého tř. C 12/15</t>
  </si>
  <si>
    <t>-1050593014</t>
  </si>
  <si>
    <t>Nadzákladové zdi z betonu prostého výplňové bez zvláštních nároků na vliv prostředí tř. C 12/15</t>
  </si>
  <si>
    <t>Komunikace pozemní</t>
  </si>
  <si>
    <t>32</t>
  </si>
  <si>
    <t>564851111</t>
  </si>
  <si>
    <t>Podklad ze štěrkodrtě ŠD tl 150 mm</t>
  </si>
  <si>
    <t>-1115000955</t>
  </si>
  <si>
    <t xml:space="preserve">Podklad ze štěrkodrti ŠD  s rozprostřením a zhutněním, po zhutnění tl. 150 mm</t>
  </si>
  <si>
    <t>33</t>
  </si>
  <si>
    <t>591411111</t>
  </si>
  <si>
    <t>Kladení dlažby z mozaiky jednobarevné komunikací pro pěší lože z kameniva</t>
  </si>
  <si>
    <t>-564159467</t>
  </si>
  <si>
    <t xml:space="preserve">Kladení dlažby z mozaiky komunikací pro pěší  s vyplněním spár, s dvojím beraněním a se smetením přebytečného materiálu na vzdálenost do 3 m jednobarevné, s ložem tl. do 40 mm z kameniva</t>
  </si>
  <si>
    <t>34</t>
  </si>
  <si>
    <t>58380013</t>
  </si>
  <si>
    <t>mozaika dlažební, žula 4/6 cm 1,tř.</t>
  </si>
  <si>
    <t>-2064841387</t>
  </si>
  <si>
    <t>35</t>
  </si>
  <si>
    <t>591441111</t>
  </si>
  <si>
    <t>Kladení dlažby z mozaiky jednobarevné komunikací pro pěší lože z MC</t>
  </si>
  <si>
    <t>-1493289891</t>
  </si>
  <si>
    <t xml:space="preserve">Kladení dlažby z mozaiky komunikací pro pěší  s vyplněním spár, s dvojím beraněním a se smetením přebytečného materiálu na vzdálenost do 3 m jednobarevné, s ložem tl. do 40 mm z cementové malty</t>
  </si>
  <si>
    <t>36</t>
  </si>
  <si>
    <t>58380010</t>
  </si>
  <si>
    <t>mozaika dlažební žula 4/6cm šedá</t>
  </si>
  <si>
    <t>-1694919993</t>
  </si>
  <si>
    <t>37</t>
  </si>
  <si>
    <t>R-5-A.00-1001</t>
  </si>
  <si>
    <t>D+M doplnění konstrukčních vrstev komunikace dle vzor.řezu</t>
  </si>
  <si>
    <t>-445369271</t>
  </si>
  <si>
    <t>Ostatní konstrukce a práce, bourání</t>
  </si>
  <si>
    <t>38</t>
  </si>
  <si>
    <t>915111116</t>
  </si>
  <si>
    <t>Vodorovné dopravní značení dělící čáry souvislé š 125 mm retroreflexní žlutá barva</t>
  </si>
  <si>
    <t>-1968514991</t>
  </si>
  <si>
    <t xml:space="preserve">Vodorovné dopravní značení stříkané barvou  dělící čára šířky 125 mm souvislá žlutá retroreflexní</t>
  </si>
  <si>
    <t>39</t>
  </si>
  <si>
    <t>916131213</t>
  </si>
  <si>
    <t>Osazení silničního obrubníku betonového stojatého s boční opěrou do lože z betonu prostého</t>
  </si>
  <si>
    <t>1168902718</t>
  </si>
  <si>
    <t>Osazení silničního obrubníku betonového se zřízením lože, s vyplněním a zatřením spár cementovou maltou stojatého s boční opěrou z betonu prostého, do lože z betonu prostého</t>
  </si>
  <si>
    <t>40</t>
  </si>
  <si>
    <t>59217023</t>
  </si>
  <si>
    <t>obrubník betonový chodníkový 100x15x25cm</t>
  </si>
  <si>
    <t>-87914659</t>
  </si>
  <si>
    <t>41</t>
  </si>
  <si>
    <t>916241213</t>
  </si>
  <si>
    <t>Osazení obrubníku kamenného stojatého s boční opěrou do lože z betonu prostého</t>
  </si>
  <si>
    <t>1124980287</t>
  </si>
  <si>
    <t>Osazení obrubníku kamenného se zřízením lože, s vyplněním a zatřením spár cementovou maltou stojatého s boční opěrou z betonu prostého, do lože z betonu prostého</t>
  </si>
  <si>
    <t>42</t>
  </si>
  <si>
    <t>58380007</t>
  </si>
  <si>
    <t>obrubník kamenný přímý, žula, 15x25</t>
  </si>
  <si>
    <t>945617630</t>
  </si>
  <si>
    <t>43</t>
  </si>
  <si>
    <t>919731122</t>
  </si>
  <si>
    <t>Zarovnání styčné plochy podkladu nebo krytu živičného tl do 100 mm</t>
  </si>
  <si>
    <t>-386731745</t>
  </si>
  <si>
    <t xml:space="preserve">Zarovnání styčné plochy podkladu nebo krytu podél vybourané části komunikace nebo zpevněné plochy  živičné tl. přes 50 do 100 mm</t>
  </si>
  <si>
    <t>44</t>
  </si>
  <si>
    <t>919732211</t>
  </si>
  <si>
    <t>Styčná spára napojení nového živičného povrchu na stávající za tepla š 15 mm hl 25 mm s prořezáním</t>
  </si>
  <si>
    <t>1685717818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</si>
  <si>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</si>
  <si>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45</t>
  </si>
  <si>
    <t>919735112</t>
  </si>
  <si>
    <t>Řezání stávajícího živičného krytu hl do 100 mm</t>
  </si>
  <si>
    <t>-430298756</t>
  </si>
  <si>
    <t xml:space="preserve">Řezání stávajícího živičného krytu nebo podkladu  hloubky přes 50 do 100 mm</t>
  </si>
  <si>
    <t>997</t>
  </si>
  <si>
    <t>Přesun sutě</t>
  </si>
  <si>
    <t>47</t>
  </si>
  <si>
    <t>997013501</t>
  </si>
  <si>
    <t>Odvoz suti a vybouraných hmot na skládku nebo meziskládku do 1 km se složením</t>
  </si>
  <si>
    <t>1327265251</t>
  </si>
  <si>
    <t xml:space="preserve">Odvoz suti a vybouraných hmot na skládku nebo meziskládku  se složením, na vzdálenost do 1 km</t>
  </si>
  <si>
    <t>48</t>
  </si>
  <si>
    <t>997013509</t>
  </si>
  <si>
    <t>Příplatek k odvozu suti a vybouraných hmot na skládku ZKD 1 km přes 1 km - RESP.SKLÁDKU ZHOTOVITELE</t>
  </si>
  <si>
    <t>-1984931069</t>
  </si>
  <si>
    <t xml:space="preserve">Odvoz suti a vybouraných hmot na skládku nebo meziskládku  se složením, na vzdálenost Příplatek k ceně za každý další i započatý 1 km přes 1 km - RESP.SKLÁDKU ZHOTOVITELE</t>
  </si>
  <si>
    <t>11,615*10</t>
  </si>
  <si>
    <t>49</t>
  </si>
  <si>
    <t>997013801</t>
  </si>
  <si>
    <t>Poplatek za uložení na skládce (skládkovné) stavebního odpadu betonového kód odpadu 170 101</t>
  </si>
  <si>
    <t>1516894536</t>
  </si>
  <si>
    <t>Poplatek za uložení stavebního odpadu na skládce (skládkovné) z prostého betonu zatříděného do Katalogu odpadů pod kódem 170 101</t>
  </si>
  <si>
    <t>50</t>
  </si>
  <si>
    <t>997223845</t>
  </si>
  <si>
    <t>Poplatek za uložení na skládce (skládkovné) odpadu asfaltového bez dehtu kód odpadu 170 302</t>
  </si>
  <si>
    <t>1596651514</t>
  </si>
  <si>
    <t>Poplatek za uložení stavebního odpadu na skládce (skládkovné) asfaltového bez obsahu dehtu zatříděného do Katalogu odpadů pod kódem 170 302</t>
  </si>
  <si>
    <t>51</t>
  </si>
  <si>
    <t>997223855</t>
  </si>
  <si>
    <t>Poplatek za uložení na skládce (skládkovné) zeminy a kameniva kód odpadu 170 504</t>
  </si>
  <si>
    <t>-1024457116</t>
  </si>
  <si>
    <t>998</t>
  </si>
  <si>
    <t>Přesun hmot</t>
  </si>
  <si>
    <t>52</t>
  </si>
  <si>
    <t>998223011</t>
  </si>
  <si>
    <t>Přesun hmot pro pozemní komunikace s krytem dlážděným</t>
  </si>
  <si>
    <t>-673808983</t>
  </si>
  <si>
    <t xml:space="preserve">Přesun hmot pro pozemní komunikace s krytem dlážděným  dopravní vzdálenost do 200 m jakékoliv délky objektu</t>
  </si>
  <si>
    <t>N00</t>
  </si>
  <si>
    <t>Nepojmenované práce</t>
  </si>
  <si>
    <t>N01</t>
  </si>
  <si>
    <t>Nepojmenovaný díl</t>
  </si>
  <si>
    <t>53</t>
  </si>
  <si>
    <t>013294001</t>
  </si>
  <si>
    <t>Vytyčení podzemních sítí a zařízení</t>
  </si>
  <si>
    <t>Kč</t>
  </si>
  <si>
    <t>1024</t>
  </si>
  <si>
    <t>-1398376790</t>
  </si>
  <si>
    <t>54</t>
  </si>
  <si>
    <t>039002001</t>
  </si>
  <si>
    <t>Zvláštní užívání komunikace</t>
  </si>
  <si>
    <t>1734184334</t>
  </si>
  <si>
    <t>VRN</t>
  </si>
  <si>
    <t>Vedlejší rozpočtové náklady</t>
  </si>
  <si>
    <t>VRN1</t>
  </si>
  <si>
    <t>Průzkumné, geodetické a projektové práce</t>
  </si>
  <si>
    <t>55</t>
  </si>
  <si>
    <t>012002000</t>
  </si>
  <si>
    <t>Geodetické práce</t>
  </si>
  <si>
    <t>2055451838</t>
  </si>
  <si>
    <t>56</t>
  </si>
  <si>
    <t>012303000</t>
  </si>
  <si>
    <t>Geodetické práce po výstavbě</t>
  </si>
  <si>
    <t>-2041620481</t>
  </si>
  <si>
    <t>57</t>
  </si>
  <si>
    <t>013254000</t>
  </si>
  <si>
    <t xml:space="preserve">Dokumentace skutečného provedení stavby </t>
  </si>
  <si>
    <t>-1953412217</t>
  </si>
  <si>
    <t>Dokumentace skutečného provedení stavby</t>
  </si>
  <si>
    <t>VRN3</t>
  </si>
  <si>
    <t>Zařízení staveniště</t>
  </si>
  <si>
    <t>58</t>
  </si>
  <si>
    <t>030001000</t>
  </si>
  <si>
    <t>631242913</t>
  </si>
  <si>
    <t>59</t>
  </si>
  <si>
    <t>034002000</t>
  </si>
  <si>
    <t>Zabezpečení staveniště</t>
  </si>
  <si>
    <t>-1554356318</t>
  </si>
  <si>
    <t>VRN7</t>
  </si>
  <si>
    <t>Provozní vlivy</t>
  </si>
  <si>
    <t>60</t>
  </si>
  <si>
    <t>072002000</t>
  </si>
  <si>
    <t>Silniční provoz</t>
  </si>
  <si>
    <t>1218009229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</si>
</sst>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33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19046_(03_21)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19046 - Umístění podzemních kontejnerů - ulice Zámečnická, Liberec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Liberec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29. 3. 2021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Liberec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Profes projekt, spol. s 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8" t="s">
        <v>81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'19046_(03_21) - 19046 - U...'!J28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'19046_(03_21) - 19046 - U...'!P126</f>
        <v>0</v>
      </c>
      <c r="AV95" s="127">
        <f>'19046_(03_21) - 19046 - U...'!J31</f>
        <v>0</v>
      </c>
      <c r="AW95" s="127">
        <f>'19046_(03_21) - 19046 - U...'!J32</f>
        <v>0</v>
      </c>
      <c r="AX95" s="127">
        <f>'19046_(03_21) - 19046 - U...'!J33</f>
        <v>0</v>
      </c>
      <c r="AY95" s="127">
        <f>'19046_(03_21) - 19046 - U...'!J34</f>
        <v>0</v>
      </c>
      <c r="AZ95" s="127">
        <f>'19046_(03_21) - 19046 - U...'!F31</f>
        <v>0</v>
      </c>
      <c r="BA95" s="127">
        <f>'19046_(03_21) - 19046 - U...'!F32</f>
        <v>0</v>
      </c>
      <c r="BB95" s="127">
        <f>'19046_(03_21) - 19046 - U...'!F33</f>
        <v>0</v>
      </c>
      <c r="BC95" s="127">
        <f>'19046_(03_21) - 19046 - U...'!F34</f>
        <v>0</v>
      </c>
      <c r="BD95" s="129">
        <f>'19046_(03_21) - 19046 - U...'!F35</f>
        <v>0</v>
      </c>
      <c r="BE95" s="7"/>
      <c r="BT95" s="130" t="s">
        <v>83</v>
      </c>
      <c r="BU95" s="130" t="s">
        <v>84</v>
      </c>
      <c r="BV95" s="130" t="s">
        <v>79</v>
      </c>
      <c r="BW95" s="130" t="s">
        <v>5</v>
      </c>
      <c r="BX95" s="130" t="s">
        <v>80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jVPX3N7Iy+nBiygxJ+qUQN8rWFwg4Adqoy5B2e0TpCpjWSu4nffbm4WCBLtwUhIkTWzZoTXsSCe3bMWeVFQWHA==" hashValue="t92i+qSy7EwyvCRYmWBDZA4JX1g7vLyK5xB3Y3QrtRbK9lNx7FTvPBmrWzd11eGjHMt/io1BzFmTvPwglAteA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9046_(03_21) - 19046 - 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85</v>
      </c>
    </row>
    <row r="4" s="1" customFormat="1" ht="24.96" customHeight="1">
      <c r="B4" s="20"/>
      <c r="D4" s="133" t="s">
        <v>86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29. 3. 2021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26</v>
      </c>
      <c r="F13" s="38"/>
      <c r="G13" s="38"/>
      <c r="H13" s="38"/>
      <c r="I13" s="135" t="s">
        <v>27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28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27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30</v>
      </c>
      <c r="E18" s="38"/>
      <c r="F18" s="38"/>
      <c r="G18" s="38"/>
      <c r="H18" s="38"/>
      <c r="I18" s="135" t="s">
        <v>25</v>
      </c>
      <c r="J18" s="137" t="s">
        <v>31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32</v>
      </c>
      <c r="F19" s="38"/>
      <c r="G19" s="38"/>
      <c r="H19" s="38"/>
      <c r="I19" s="135" t="s">
        <v>27</v>
      </c>
      <c r="J19" s="137" t="s">
        <v>33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35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27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37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38</v>
      </c>
      <c r="E28" s="38"/>
      <c r="F28" s="38"/>
      <c r="G28" s="38"/>
      <c r="H28" s="38"/>
      <c r="I28" s="38"/>
      <c r="J28" s="145">
        <f>ROUND(J126,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40</v>
      </c>
      <c r="G30" s="38"/>
      <c r="H30" s="38"/>
      <c r="I30" s="146" t="s">
        <v>39</v>
      </c>
      <c r="J30" s="146" t="s">
        <v>41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42</v>
      </c>
      <c r="E31" s="135" t="s">
        <v>43</v>
      </c>
      <c r="F31" s="148">
        <f>ROUND((SUM(BE126:BE272)),  2)</f>
        <v>0</v>
      </c>
      <c r="G31" s="38"/>
      <c r="H31" s="38"/>
      <c r="I31" s="149">
        <v>0.20999999999999999</v>
      </c>
      <c r="J31" s="148">
        <f>ROUND(((SUM(BE126:BE272))*I31),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44</v>
      </c>
      <c r="F32" s="148">
        <f>ROUND((SUM(BF126:BF272)),  2)</f>
        <v>0</v>
      </c>
      <c r="G32" s="38"/>
      <c r="H32" s="38"/>
      <c r="I32" s="149">
        <v>0.14999999999999999</v>
      </c>
      <c r="J32" s="148">
        <f>ROUND(((SUM(BF126:BF272))*I32),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45</v>
      </c>
      <c r="F33" s="148">
        <f>ROUND((SUM(BG126:BG272)),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46</v>
      </c>
      <c r="F34" s="148">
        <f>ROUND((SUM(BH126:BH272)),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47</v>
      </c>
      <c r="F35" s="148">
        <f>ROUND((SUM(BI126:BI272)),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48</v>
      </c>
      <c r="E37" s="152"/>
      <c r="F37" s="152"/>
      <c r="G37" s="153" t="s">
        <v>49</v>
      </c>
      <c r="H37" s="154" t="s">
        <v>50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19046 - Umístění podzemních kontejnerů - ulice Zámečnická, Liberec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>Liberec</v>
      </c>
      <c r="G87" s="40"/>
      <c r="H87" s="40"/>
      <c r="I87" s="32" t="s">
        <v>22</v>
      </c>
      <c r="J87" s="79" t="str">
        <f>IF(J10="","",J10)</f>
        <v>29. 3. 2021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5.65" customHeight="1">
      <c r="A89" s="38"/>
      <c r="B89" s="39"/>
      <c r="C89" s="32" t="s">
        <v>24</v>
      </c>
      <c r="D89" s="40"/>
      <c r="E89" s="40"/>
      <c r="F89" s="27" t="str">
        <f>E13</f>
        <v>Statutární město Liberec</v>
      </c>
      <c r="G89" s="40"/>
      <c r="H89" s="40"/>
      <c r="I89" s="32" t="s">
        <v>30</v>
      </c>
      <c r="J89" s="36" t="str">
        <f>E19</f>
        <v>Profes projekt, spol. s r.o.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IF(E16="","",E16)</f>
        <v>Vyplň údaj</v>
      </c>
      <c r="G90" s="40"/>
      <c r="H90" s="40"/>
      <c r="I90" s="32" t="s">
        <v>35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88</v>
      </c>
      <c r="D92" s="169"/>
      <c r="E92" s="169"/>
      <c r="F92" s="169"/>
      <c r="G92" s="169"/>
      <c r="H92" s="169"/>
      <c r="I92" s="169"/>
      <c r="J92" s="170" t="s">
        <v>89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90</v>
      </c>
      <c r="D94" s="40"/>
      <c r="E94" s="40"/>
      <c r="F94" s="40"/>
      <c r="G94" s="40"/>
      <c r="H94" s="40"/>
      <c r="I94" s="40"/>
      <c r="J94" s="110">
        <f>J126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91</v>
      </c>
    </row>
    <row r="95" s="9" customFormat="1" ht="24.96" customHeight="1">
      <c r="A95" s="9"/>
      <c r="B95" s="172"/>
      <c r="C95" s="173"/>
      <c r="D95" s="174" t="s">
        <v>92</v>
      </c>
      <c r="E95" s="175"/>
      <c r="F95" s="175"/>
      <c r="G95" s="175"/>
      <c r="H95" s="175"/>
      <c r="I95" s="175"/>
      <c r="J95" s="176">
        <f>J127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93</v>
      </c>
      <c r="E96" s="181"/>
      <c r="F96" s="181"/>
      <c r="G96" s="181"/>
      <c r="H96" s="181"/>
      <c r="I96" s="181"/>
      <c r="J96" s="182">
        <f>J128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94</v>
      </c>
      <c r="E97" s="181"/>
      <c r="F97" s="181"/>
      <c r="G97" s="181"/>
      <c r="H97" s="181"/>
      <c r="I97" s="181"/>
      <c r="J97" s="182">
        <f>J186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J203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J206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J219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J236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J248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100</v>
      </c>
      <c r="E103" s="175"/>
      <c r="F103" s="175"/>
      <c r="G103" s="175"/>
      <c r="H103" s="175"/>
      <c r="I103" s="175"/>
      <c r="J103" s="176">
        <f>J251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101</v>
      </c>
      <c r="E104" s="181"/>
      <c r="F104" s="181"/>
      <c r="G104" s="181"/>
      <c r="H104" s="181"/>
      <c r="I104" s="181"/>
      <c r="J104" s="182">
        <f>J252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102</v>
      </c>
      <c r="E105" s="175"/>
      <c r="F105" s="175"/>
      <c r="G105" s="175"/>
      <c r="H105" s="175"/>
      <c r="I105" s="175"/>
      <c r="J105" s="176">
        <f>J257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103</v>
      </c>
      <c r="E106" s="181"/>
      <c r="F106" s="181"/>
      <c r="G106" s="181"/>
      <c r="H106" s="181"/>
      <c r="I106" s="181"/>
      <c r="J106" s="182">
        <f>J258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104</v>
      </c>
      <c r="E107" s="181"/>
      <c r="F107" s="181"/>
      <c r="G107" s="181"/>
      <c r="H107" s="181"/>
      <c r="I107" s="181"/>
      <c r="J107" s="182">
        <f>J265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105</v>
      </c>
      <c r="E108" s="181"/>
      <c r="F108" s="181"/>
      <c r="G108" s="181"/>
      <c r="H108" s="181"/>
      <c r="I108" s="181"/>
      <c r="J108" s="182">
        <f>J270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E7</f>
        <v>19046 - Umístění podzemních kontejnerů - ulice Zámečnická, Liberec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F10</f>
        <v>Liberec</v>
      </c>
      <c r="G120" s="40"/>
      <c r="H120" s="40"/>
      <c r="I120" s="32" t="s">
        <v>22</v>
      </c>
      <c r="J120" s="79" t="str">
        <f>IF(J10="","",J10)</f>
        <v>29. 3. 2021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E13</f>
        <v>Statutární město Liberec</v>
      </c>
      <c r="G122" s="40"/>
      <c r="H122" s="40"/>
      <c r="I122" s="32" t="s">
        <v>30</v>
      </c>
      <c r="J122" s="36" t="str">
        <f>E19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IF(E16="","",E16)</f>
        <v>Vyplň údaj</v>
      </c>
      <c r="G123" s="40"/>
      <c r="H123" s="40"/>
      <c r="I123" s="32" t="s">
        <v>35</v>
      </c>
      <c r="J123" s="36" t="str">
        <f>E22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84"/>
      <c r="B125" s="185"/>
      <c r="C125" s="186" t="s">
        <v>107</v>
      </c>
      <c r="D125" s="187" t="s">
        <v>63</v>
      </c>
      <c r="E125" s="187" t="s">
        <v>59</v>
      </c>
      <c r="F125" s="187" t="s">
        <v>60</v>
      </c>
      <c r="G125" s="187" t="s">
        <v>108</v>
      </c>
      <c r="H125" s="187" t="s">
        <v>109</v>
      </c>
      <c r="I125" s="187" t="s">
        <v>110</v>
      </c>
      <c r="J125" s="188" t="s">
        <v>89</v>
      </c>
      <c r="K125" s="189" t="s">
        <v>111</v>
      </c>
      <c r="L125" s="190"/>
      <c r="M125" s="100" t="s">
        <v>1</v>
      </c>
      <c r="N125" s="101" t="s">
        <v>42</v>
      </c>
      <c r="O125" s="101" t="s">
        <v>112</v>
      </c>
      <c r="P125" s="101" t="s">
        <v>113</v>
      </c>
      <c r="Q125" s="101" t="s">
        <v>114</v>
      </c>
      <c r="R125" s="101" t="s">
        <v>115</v>
      </c>
      <c r="S125" s="101" t="s">
        <v>116</v>
      </c>
      <c r="T125" s="102" t="s">
        <v>117</v>
      </c>
      <c r="U125" s="184"/>
      <c r="V125" s="184"/>
      <c r="W125" s="184"/>
      <c r="X125" s="184"/>
      <c r="Y125" s="184"/>
      <c r="Z125" s="184"/>
      <c r="AA125" s="184"/>
      <c r="AB125" s="184"/>
      <c r="AC125" s="184"/>
      <c r="AD125" s="184"/>
      <c r="AE125" s="184"/>
    </row>
    <row r="126" s="2" customFormat="1" ht="22.8" customHeight="1">
      <c r="A126" s="38"/>
      <c r="B126" s="39"/>
      <c r="C126" s="107" t="s">
        <v>118</v>
      </c>
      <c r="D126" s="40"/>
      <c r="E126" s="40"/>
      <c r="F126" s="40"/>
      <c r="G126" s="40"/>
      <c r="H126" s="40"/>
      <c r="I126" s="40"/>
      <c r="J126" s="191">
        <f>BK126</f>
        <v>0</v>
      </c>
      <c r="K126" s="40"/>
      <c r="L126" s="44"/>
      <c r="M126" s="103"/>
      <c r="N126" s="192"/>
      <c r="O126" s="104"/>
      <c r="P126" s="193">
        <f>P127+P251+P257</f>
        <v>0</v>
      </c>
      <c r="Q126" s="104"/>
      <c r="R126" s="193">
        <f>R127+R251+R257</f>
        <v>84.09238624999999</v>
      </c>
      <c r="S126" s="104"/>
      <c r="T126" s="194">
        <f>T127+T251+T257</f>
        <v>11.614999999999998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91</v>
      </c>
      <c r="BK126" s="195">
        <f>BK127+BK251+BK257</f>
        <v>0</v>
      </c>
    </row>
    <row r="127" s="12" customFormat="1" ht="25.92" customHeight="1">
      <c r="A127" s="12"/>
      <c r="B127" s="196"/>
      <c r="C127" s="197"/>
      <c r="D127" s="198" t="s">
        <v>77</v>
      </c>
      <c r="E127" s="199" t="s">
        <v>119</v>
      </c>
      <c r="F127" s="199" t="s">
        <v>120</v>
      </c>
      <c r="G127" s="197"/>
      <c r="H127" s="197"/>
      <c r="I127" s="200"/>
      <c r="J127" s="201">
        <f>BK127</f>
        <v>0</v>
      </c>
      <c r="K127" s="197"/>
      <c r="L127" s="202"/>
      <c r="M127" s="203"/>
      <c r="N127" s="204"/>
      <c r="O127" s="204"/>
      <c r="P127" s="205">
        <f>P128+P186+P203+P206+P219+P236+P248</f>
        <v>0</v>
      </c>
      <c r="Q127" s="204"/>
      <c r="R127" s="205">
        <f>R128+R186+R203+R206+R219+R236+R248</f>
        <v>84.09238624999999</v>
      </c>
      <c r="S127" s="204"/>
      <c r="T127" s="206">
        <f>T128+T186+T203+T206+T219+T236+T248</f>
        <v>11.614999999999998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83</v>
      </c>
      <c r="AT127" s="208" t="s">
        <v>77</v>
      </c>
      <c r="AU127" s="208" t="s">
        <v>78</v>
      </c>
      <c r="AY127" s="207" t="s">
        <v>121</v>
      </c>
      <c r="BK127" s="209">
        <f>BK128+BK186+BK203+BK206+BK219+BK236+BK248</f>
        <v>0</v>
      </c>
    </row>
    <row r="128" s="12" customFormat="1" ht="22.8" customHeight="1">
      <c r="A128" s="12"/>
      <c r="B128" s="196"/>
      <c r="C128" s="197"/>
      <c r="D128" s="198" t="s">
        <v>77</v>
      </c>
      <c r="E128" s="210" t="s">
        <v>83</v>
      </c>
      <c r="F128" s="210" t="s">
        <v>122</v>
      </c>
      <c r="G128" s="197"/>
      <c r="H128" s="197"/>
      <c r="I128" s="200"/>
      <c r="J128" s="211">
        <f>BK128</f>
        <v>0</v>
      </c>
      <c r="K128" s="197"/>
      <c r="L128" s="202"/>
      <c r="M128" s="203"/>
      <c r="N128" s="204"/>
      <c r="O128" s="204"/>
      <c r="P128" s="205">
        <f>SUM(P129:P185)</f>
        <v>0</v>
      </c>
      <c r="Q128" s="204"/>
      <c r="R128" s="205">
        <f>SUM(R129:R185)</f>
        <v>52.506278999999999</v>
      </c>
      <c r="S128" s="204"/>
      <c r="T128" s="206">
        <f>SUM(T129:T185)</f>
        <v>11.614999999999998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83</v>
      </c>
      <c r="AT128" s="208" t="s">
        <v>77</v>
      </c>
      <c r="AU128" s="208" t="s">
        <v>83</v>
      </c>
      <c r="AY128" s="207" t="s">
        <v>121</v>
      </c>
      <c r="BK128" s="209">
        <f>SUM(BK129:BK185)</f>
        <v>0</v>
      </c>
    </row>
    <row r="129" s="2" customFormat="1" ht="21.75" customHeight="1">
      <c r="A129" s="38"/>
      <c r="B129" s="39"/>
      <c r="C129" s="212" t="s">
        <v>83</v>
      </c>
      <c r="D129" s="212" t="s">
        <v>123</v>
      </c>
      <c r="E129" s="213" t="s">
        <v>124</v>
      </c>
      <c r="F129" s="214" t="s">
        <v>125</v>
      </c>
      <c r="G129" s="215" t="s">
        <v>126</v>
      </c>
      <c r="H129" s="216">
        <v>11.699999999999999</v>
      </c>
      <c r="I129" s="217"/>
      <c r="J129" s="218">
        <f>ROUND(I129*H129,2)</f>
        <v>0</v>
      </c>
      <c r="K129" s="219"/>
      <c r="L129" s="44"/>
      <c r="M129" s="220" t="s">
        <v>1</v>
      </c>
      <c r="N129" s="221" t="s">
        <v>43</v>
      </c>
      <c r="O129" s="91"/>
      <c r="P129" s="222">
        <f>O129*H129</f>
        <v>0</v>
      </c>
      <c r="Q129" s="222">
        <v>0</v>
      </c>
      <c r="R129" s="222">
        <f>Q129*H129</f>
        <v>0</v>
      </c>
      <c r="S129" s="222">
        <v>0.57999999999999996</v>
      </c>
      <c r="T129" s="223">
        <f>S129*H129</f>
        <v>6.7859999999999987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4" t="s">
        <v>127</v>
      </c>
      <c r="AT129" s="224" t="s">
        <v>123</v>
      </c>
      <c r="AU129" s="224" t="s">
        <v>85</v>
      </c>
      <c r="AY129" s="17" t="s">
        <v>121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7" t="s">
        <v>83</v>
      </c>
      <c r="BK129" s="225">
        <f>ROUND(I129*H129,2)</f>
        <v>0</v>
      </c>
      <c r="BL129" s="17" t="s">
        <v>127</v>
      </c>
      <c r="BM129" s="224" t="s">
        <v>128</v>
      </c>
    </row>
    <row r="130" s="2" customFormat="1">
      <c r="A130" s="38"/>
      <c r="B130" s="39"/>
      <c r="C130" s="40"/>
      <c r="D130" s="226" t="s">
        <v>129</v>
      </c>
      <c r="E130" s="40"/>
      <c r="F130" s="227" t="s">
        <v>130</v>
      </c>
      <c r="G130" s="40"/>
      <c r="H130" s="40"/>
      <c r="I130" s="228"/>
      <c r="J130" s="40"/>
      <c r="K130" s="40"/>
      <c r="L130" s="44"/>
      <c r="M130" s="229"/>
      <c r="N130" s="230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129</v>
      </c>
      <c r="AU130" s="17" t="s">
        <v>85</v>
      </c>
    </row>
    <row r="131" s="2" customFormat="1" ht="21.75" customHeight="1">
      <c r="A131" s="38"/>
      <c r="B131" s="39"/>
      <c r="C131" s="212" t="s">
        <v>85</v>
      </c>
      <c r="D131" s="212" t="s">
        <v>123</v>
      </c>
      <c r="E131" s="213" t="s">
        <v>131</v>
      </c>
      <c r="F131" s="214" t="s">
        <v>132</v>
      </c>
      <c r="G131" s="215" t="s">
        <v>126</v>
      </c>
      <c r="H131" s="216">
        <v>11.699999999999999</v>
      </c>
      <c r="I131" s="217"/>
      <c r="J131" s="218">
        <f>ROUND(I131*H131,2)</f>
        <v>0</v>
      </c>
      <c r="K131" s="219"/>
      <c r="L131" s="44"/>
      <c r="M131" s="220" t="s">
        <v>1</v>
      </c>
      <c r="N131" s="221" t="s">
        <v>43</v>
      </c>
      <c r="O131" s="91"/>
      <c r="P131" s="222">
        <f>O131*H131</f>
        <v>0</v>
      </c>
      <c r="Q131" s="222">
        <v>0</v>
      </c>
      <c r="R131" s="222">
        <f>Q131*H131</f>
        <v>0</v>
      </c>
      <c r="S131" s="222">
        <v>0.22</v>
      </c>
      <c r="T131" s="223">
        <f>S131*H131</f>
        <v>2.5739999999999998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4" t="s">
        <v>127</v>
      </c>
      <c r="AT131" s="224" t="s">
        <v>123</v>
      </c>
      <c r="AU131" s="224" t="s">
        <v>85</v>
      </c>
      <c r="AY131" s="17" t="s">
        <v>121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127</v>
      </c>
      <c r="BM131" s="224" t="s">
        <v>133</v>
      </c>
    </row>
    <row r="132" s="2" customFormat="1">
      <c r="A132" s="38"/>
      <c r="B132" s="39"/>
      <c r="C132" s="40"/>
      <c r="D132" s="226" t="s">
        <v>129</v>
      </c>
      <c r="E132" s="40"/>
      <c r="F132" s="227" t="s">
        <v>134</v>
      </c>
      <c r="G132" s="40"/>
      <c r="H132" s="40"/>
      <c r="I132" s="228"/>
      <c r="J132" s="40"/>
      <c r="K132" s="40"/>
      <c r="L132" s="44"/>
      <c r="M132" s="229"/>
      <c r="N132" s="23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129</v>
      </c>
      <c r="AU132" s="17" t="s">
        <v>85</v>
      </c>
    </row>
    <row r="133" s="2" customFormat="1" ht="16.5" customHeight="1">
      <c r="A133" s="38"/>
      <c r="B133" s="39"/>
      <c r="C133" s="212" t="s">
        <v>135</v>
      </c>
      <c r="D133" s="212" t="s">
        <v>123</v>
      </c>
      <c r="E133" s="213" t="s">
        <v>136</v>
      </c>
      <c r="F133" s="214" t="s">
        <v>137</v>
      </c>
      <c r="G133" s="215" t="s">
        <v>138</v>
      </c>
      <c r="H133" s="216">
        <v>11</v>
      </c>
      <c r="I133" s="217"/>
      <c r="J133" s="218">
        <f>ROUND(I133*H133,2)</f>
        <v>0</v>
      </c>
      <c r="K133" s="219"/>
      <c r="L133" s="44"/>
      <c r="M133" s="220" t="s">
        <v>1</v>
      </c>
      <c r="N133" s="221" t="s">
        <v>43</v>
      </c>
      <c r="O133" s="91"/>
      <c r="P133" s="222">
        <f>O133*H133</f>
        <v>0</v>
      </c>
      <c r="Q133" s="222">
        <v>0</v>
      </c>
      <c r="R133" s="222">
        <f>Q133*H133</f>
        <v>0</v>
      </c>
      <c r="S133" s="222">
        <v>0.20499999999999999</v>
      </c>
      <c r="T133" s="223">
        <f>S133*H133</f>
        <v>2.2549999999999999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127</v>
      </c>
      <c r="AT133" s="224" t="s">
        <v>123</v>
      </c>
      <c r="AU133" s="224" t="s">
        <v>85</v>
      </c>
      <c r="AY133" s="17" t="s">
        <v>121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83</v>
      </c>
      <c r="BK133" s="225">
        <f>ROUND(I133*H133,2)</f>
        <v>0</v>
      </c>
      <c r="BL133" s="17" t="s">
        <v>127</v>
      </c>
      <c r="BM133" s="224" t="s">
        <v>139</v>
      </c>
    </row>
    <row r="134" s="2" customFormat="1">
      <c r="A134" s="38"/>
      <c r="B134" s="39"/>
      <c r="C134" s="40"/>
      <c r="D134" s="226" t="s">
        <v>129</v>
      </c>
      <c r="E134" s="40"/>
      <c r="F134" s="227" t="s">
        <v>140</v>
      </c>
      <c r="G134" s="40"/>
      <c r="H134" s="40"/>
      <c r="I134" s="228"/>
      <c r="J134" s="40"/>
      <c r="K134" s="40"/>
      <c r="L134" s="44"/>
      <c r="M134" s="229"/>
      <c r="N134" s="230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85</v>
      </c>
    </row>
    <row r="135" s="2" customFormat="1" ht="21.75" customHeight="1">
      <c r="A135" s="38"/>
      <c r="B135" s="39"/>
      <c r="C135" s="212" t="s">
        <v>127</v>
      </c>
      <c r="D135" s="212" t="s">
        <v>123</v>
      </c>
      <c r="E135" s="213" t="s">
        <v>141</v>
      </c>
      <c r="F135" s="214" t="s">
        <v>142</v>
      </c>
      <c r="G135" s="215" t="s">
        <v>143</v>
      </c>
      <c r="H135" s="216">
        <v>10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43</v>
      </c>
      <c r="O135" s="91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127</v>
      </c>
      <c r="AT135" s="224" t="s">
        <v>123</v>
      </c>
      <c r="AU135" s="224" t="s">
        <v>85</v>
      </c>
      <c r="AY135" s="17" t="s">
        <v>121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127</v>
      </c>
      <c r="BM135" s="224" t="s">
        <v>144</v>
      </c>
    </row>
    <row r="136" s="2" customFormat="1">
      <c r="A136" s="38"/>
      <c r="B136" s="39"/>
      <c r="C136" s="40"/>
      <c r="D136" s="226" t="s">
        <v>129</v>
      </c>
      <c r="E136" s="40"/>
      <c r="F136" s="227" t="s">
        <v>145</v>
      </c>
      <c r="G136" s="40"/>
      <c r="H136" s="40"/>
      <c r="I136" s="228"/>
      <c r="J136" s="40"/>
      <c r="K136" s="40"/>
      <c r="L136" s="44"/>
      <c r="M136" s="229"/>
      <c r="N136" s="230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129</v>
      </c>
      <c r="AU136" s="17" t="s">
        <v>85</v>
      </c>
    </row>
    <row r="137" s="2" customFormat="1" ht="21.75" customHeight="1">
      <c r="A137" s="38"/>
      <c r="B137" s="39"/>
      <c r="C137" s="212" t="s">
        <v>146</v>
      </c>
      <c r="D137" s="212" t="s">
        <v>123</v>
      </c>
      <c r="E137" s="213" t="s">
        <v>147</v>
      </c>
      <c r="F137" s="214" t="s">
        <v>148</v>
      </c>
      <c r="G137" s="215" t="s">
        <v>143</v>
      </c>
      <c r="H137" s="216">
        <v>74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43</v>
      </c>
      <c r="O137" s="91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127</v>
      </c>
      <c r="AT137" s="224" t="s">
        <v>123</v>
      </c>
      <c r="AU137" s="224" t="s">
        <v>85</v>
      </c>
      <c r="AY137" s="17" t="s">
        <v>121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127</v>
      </c>
      <c r="BM137" s="224" t="s">
        <v>149</v>
      </c>
    </row>
    <row r="138" s="2" customFormat="1">
      <c r="A138" s="38"/>
      <c r="B138" s="39"/>
      <c r="C138" s="40"/>
      <c r="D138" s="226" t="s">
        <v>129</v>
      </c>
      <c r="E138" s="40"/>
      <c r="F138" s="227" t="s">
        <v>150</v>
      </c>
      <c r="G138" s="40"/>
      <c r="H138" s="40"/>
      <c r="I138" s="228"/>
      <c r="J138" s="40"/>
      <c r="K138" s="40"/>
      <c r="L138" s="44"/>
      <c r="M138" s="229"/>
      <c r="N138" s="230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129</v>
      </c>
      <c r="AU138" s="17" t="s">
        <v>85</v>
      </c>
    </row>
    <row r="139" s="2" customFormat="1" ht="21.75" customHeight="1">
      <c r="A139" s="38"/>
      <c r="B139" s="39"/>
      <c r="C139" s="212" t="s">
        <v>151</v>
      </c>
      <c r="D139" s="212" t="s">
        <v>123</v>
      </c>
      <c r="E139" s="213" t="s">
        <v>152</v>
      </c>
      <c r="F139" s="214" t="s">
        <v>153</v>
      </c>
      <c r="G139" s="215" t="s">
        <v>143</v>
      </c>
      <c r="H139" s="216">
        <v>74</v>
      </c>
      <c r="I139" s="217"/>
      <c r="J139" s="218">
        <f>ROUND(I139*H139,2)</f>
        <v>0</v>
      </c>
      <c r="K139" s="219"/>
      <c r="L139" s="44"/>
      <c r="M139" s="220" t="s">
        <v>1</v>
      </c>
      <c r="N139" s="221" t="s">
        <v>43</v>
      </c>
      <c r="O139" s="91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127</v>
      </c>
      <c r="AT139" s="224" t="s">
        <v>123</v>
      </c>
      <c r="AU139" s="224" t="s">
        <v>85</v>
      </c>
      <c r="AY139" s="17" t="s">
        <v>121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83</v>
      </c>
      <c r="BK139" s="225">
        <f>ROUND(I139*H139,2)</f>
        <v>0</v>
      </c>
      <c r="BL139" s="17" t="s">
        <v>127</v>
      </c>
      <c r="BM139" s="224" t="s">
        <v>154</v>
      </c>
    </row>
    <row r="140" s="2" customFormat="1">
      <c r="A140" s="38"/>
      <c r="B140" s="39"/>
      <c r="C140" s="40"/>
      <c r="D140" s="226" t="s">
        <v>129</v>
      </c>
      <c r="E140" s="40"/>
      <c r="F140" s="227" t="s">
        <v>155</v>
      </c>
      <c r="G140" s="40"/>
      <c r="H140" s="40"/>
      <c r="I140" s="228"/>
      <c r="J140" s="40"/>
      <c r="K140" s="40"/>
      <c r="L140" s="44"/>
      <c r="M140" s="229"/>
      <c r="N140" s="230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85</v>
      </c>
    </row>
    <row r="141" s="2" customFormat="1" ht="21.75" customHeight="1">
      <c r="A141" s="38"/>
      <c r="B141" s="39"/>
      <c r="C141" s="212" t="s">
        <v>156</v>
      </c>
      <c r="D141" s="212" t="s">
        <v>123</v>
      </c>
      <c r="E141" s="213" t="s">
        <v>157</v>
      </c>
      <c r="F141" s="214" t="s">
        <v>158</v>
      </c>
      <c r="G141" s="215" t="s">
        <v>159</v>
      </c>
      <c r="H141" s="216">
        <v>30</v>
      </c>
      <c r="I141" s="217"/>
      <c r="J141" s="218">
        <f>ROUND(I141*H141,2)</f>
        <v>0</v>
      </c>
      <c r="K141" s="219"/>
      <c r="L141" s="44"/>
      <c r="M141" s="220" t="s">
        <v>1</v>
      </c>
      <c r="N141" s="221" t="s">
        <v>43</v>
      </c>
      <c r="O141" s="91"/>
      <c r="P141" s="222">
        <f>O141*H141</f>
        <v>0</v>
      </c>
      <c r="Q141" s="222">
        <v>0.00020000000000000001</v>
      </c>
      <c r="R141" s="222">
        <f>Q141*H141</f>
        <v>0.0060000000000000001</v>
      </c>
      <c r="S141" s="222">
        <v>0</v>
      </c>
      <c r="T141" s="22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127</v>
      </c>
      <c r="AT141" s="224" t="s">
        <v>123</v>
      </c>
      <c r="AU141" s="224" t="s">
        <v>85</v>
      </c>
      <c r="AY141" s="17" t="s">
        <v>121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83</v>
      </c>
      <c r="BK141" s="225">
        <f>ROUND(I141*H141,2)</f>
        <v>0</v>
      </c>
      <c r="BL141" s="17" t="s">
        <v>127</v>
      </c>
      <c r="BM141" s="224" t="s">
        <v>160</v>
      </c>
    </row>
    <row r="142" s="2" customFormat="1">
      <c r="A142" s="38"/>
      <c r="B142" s="39"/>
      <c r="C142" s="40"/>
      <c r="D142" s="226" t="s">
        <v>129</v>
      </c>
      <c r="E142" s="40"/>
      <c r="F142" s="227" t="s">
        <v>161</v>
      </c>
      <c r="G142" s="40"/>
      <c r="H142" s="40"/>
      <c r="I142" s="228"/>
      <c r="J142" s="40"/>
      <c r="K142" s="40"/>
      <c r="L142" s="44"/>
      <c r="M142" s="229"/>
      <c r="N142" s="230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129</v>
      </c>
      <c r="AU142" s="17" t="s">
        <v>85</v>
      </c>
    </row>
    <row r="143" s="2" customFormat="1" ht="21.75" customHeight="1">
      <c r="A143" s="38"/>
      <c r="B143" s="39"/>
      <c r="C143" s="212" t="s">
        <v>162</v>
      </c>
      <c r="D143" s="212" t="s">
        <v>123</v>
      </c>
      <c r="E143" s="213" t="s">
        <v>163</v>
      </c>
      <c r="F143" s="214" t="s">
        <v>164</v>
      </c>
      <c r="G143" s="215" t="s">
        <v>143</v>
      </c>
      <c r="H143" s="216">
        <v>74</v>
      </c>
      <c r="I143" s="217"/>
      <c r="J143" s="218">
        <f>ROUND(I143*H143,2)</f>
        <v>0</v>
      </c>
      <c r="K143" s="219"/>
      <c r="L143" s="44"/>
      <c r="M143" s="220" t="s">
        <v>1</v>
      </c>
      <c r="N143" s="221" t="s">
        <v>43</v>
      </c>
      <c r="O143" s="91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4" t="s">
        <v>127</v>
      </c>
      <c r="AT143" s="224" t="s">
        <v>123</v>
      </c>
      <c r="AU143" s="224" t="s">
        <v>85</v>
      </c>
      <c r="AY143" s="17" t="s">
        <v>121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7" t="s">
        <v>83</v>
      </c>
      <c r="BK143" s="225">
        <f>ROUND(I143*H143,2)</f>
        <v>0</v>
      </c>
      <c r="BL143" s="17" t="s">
        <v>127</v>
      </c>
      <c r="BM143" s="224" t="s">
        <v>165</v>
      </c>
    </row>
    <row r="144" s="2" customFormat="1">
      <c r="A144" s="38"/>
      <c r="B144" s="39"/>
      <c r="C144" s="40"/>
      <c r="D144" s="226" t="s">
        <v>129</v>
      </c>
      <c r="E144" s="40"/>
      <c r="F144" s="227" t="s">
        <v>166</v>
      </c>
      <c r="G144" s="40"/>
      <c r="H144" s="40"/>
      <c r="I144" s="228"/>
      <c r="J144" s="40"/>
      <c r="K144" s="40"/>
      <c r="L144" s="44"/>
      <c r="M144" s="229"/>
      <c r="N144" s="230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129</v>
      </c>
      <c r="AU144" s="17" t="s">
        <v>85</v>
      </c>
    </row>
    <row r="145" s="2" customFormat="1" ht="21.75" customHeight="1">
      <c r="A145" s="38"/>
      <c r="B145" s="39"/>
      <c r="C145" s="212" t="s">
        <v>167</v>
      </c>
      <c r="D145" s="212" t="s">
        <v>123</v>
      </c>
      <c r="E145" s="213" t="s">
        <v>168</v>
      </c>
      <c r="F145" s="214" t="s">
        <v>169</v>
      </c>
      <c r="G145" s="215" t="s">
        <v>143</v>
      </c>
      <c r="H145" s="216">
        <v>75.079999999999998</v>
      </c>
      <c r="I145" s="217"/>
      <c r="J145" s="218">
        <f>ROUND(I145*H145,2)</f>
        <v>0</v>
      </c>
      <c r="K145" s="219"/>
      <c r="L145" s="44"/>
      <c r="M145" s="220" t="s">
        <v>1</v>
      </c>
      <c r="N145" s="221" t="s">
        <v>43</v>
      </c>
      <c r="O145" s="91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4" t="s">
        <v>127</v>
      </c>
      <c r="AT145" s="224" t="s">
        <v>123</v>
      </c>
      <c r="AU145" s="224" t="s">
        <v>85</v>
      </c>
      <c r="AY145" s="17" t="s">
        <v>121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83</v>
      </c>
      <c r="BK145" s="225">
        <f>ROUND(I145*H145,2)</f>
        <v>0</v>
      </c>
      <c r="BL145" s="17" t="s">
        <v>127</v>
      </c>
      <c r="BM145" s="224" t="s">
        <v>170</v>
      </c>
    </row>
    <row r="146" s="2" customFormat="1">
      <c r="A146" s="38"/>
      <c r="B146" s="39"/>
      <c r="C146" s="40"/>
      <c r="D146" s="226" t="s">
        <v>129</v>
      </c>
      <c r="E146" s="40"/>
      <c r="F146" s="227" t="s">
        <v>171</v>
      </c>
      <c r="G146" s="40"/>
      <c r="H146" s="40"/>
      <c r="I146" s="228"/>
      <c r="J146" s="40"/>
      <c r="K146" s="40"/>
      <c r="L146" s="44"/>
      <c r="M146" s="229"/>
      <c r="N146" s="230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85</v>
      </c>
    </row>
    <row r="147" s="2" customFormat="1" ht="16.5" customHeight="1">
      <c r="A147" s="38"/>
      <c r="B147" s="39"/>
      <c r="C147" s="212" t="s">
        <v>172</v>
      </c>
      <c r="D147" s="212" t="s">
        <v>123</v>
      </c>
      <c r="E147" s="213" t="s">
        <v>173</v>
      </c>
      <c r="F147" s="214" t="s">
        <v>174</v>
      </c>
      <c r="G147" s="215" t="s">
        <v>143</v>
      </c>
      <c r="H147" s="216">
        <v>75.079999999999998</v>
      </c>
      <c r="I147" s="217"/>
      <c r="J147" s="218">
        <f>ROUND(I147*H147,2)</f>
        <v>0</v>
      </c>
      <c r="K147" s="219"/>
      <c r="L147" s="44"/>
      <c r="M147" s="220" t="s">
        <v>1</v>
      </c>
      <c r="N147" s="221" t="s">
        <v>43</v>
      </c>
      <c r="O147" s="91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4" t="s">
        <v>127</v>
      </c>
      <c r="AT147" s="224" t="s">
        <v>123</v>
      </c>
      <c r="AU147" s="224" t="s">
        <v>85</v>
      </c>
      <c r="AY147" s="17" t="s">
        <v>121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83</v>
      </c>
      <c r="BK147" s="225">
        <f>ROUND(I147*H147,2)</f>
        <v>0</v>
      </c>
      <c r="BL147" s="17" t="s">
        <v>127</v>
      </c>
      <c r="BM147" s="224" t="s">
        <v>175</v>
      </c>
    </row>
    <row r="148" s="2" customFormat="1">
      <c r="A148" s="38"/>
      <c r="B148" s="39"/>
      <c r="C148" s="40"/>
      <c r="D148" s="226" t="s">
        <v>129</v>
      </c>
      <c r="E148" s="40"/>
      <c r="F148" s="227" t="s">
        <v>176</v>
      </c>
      <c r="G148" s="40"/>
      <c r="H148" s="40"/>
      <c r="I148" s="228"/>
      <c r="J148" s="40"/>
      <c r="K148" s="40"/>
      <c r="L148" s="44"/>
      <c r="M148" s="229"/>
      <c r="N148" s="230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129</v>
      </c>
      <c r="AU148" s="17" t="s">
        <v>85</v>
      </c>
    </row>
    <row r="149" s="2" customFormat="1" ht="21.75" customHeight="1">
      <c r="A149" s="38"/>
      <c r="B149" s="39"/>
      <c r="C149" s="212" t="s">
        <v>177</v>
      </c>
      <c r="D149" s="212" t="s">
        <v>123</v>
      </c>
      <c r="E149" s="213" t="s">
        <v>178</v>
      </c>
      <c r="F149" s="214" t="s">
        <v>179</v>
      </c>
      <c r="G149" s="215" t="s">
        <v>180</v>
      </c>
      <c r="H149" s="216">
        <v>123.88200000000001</v>
      </c>
      <c r="I149" s="217"/>
      <c r="J149" s="218">
        <f>ROUND(I149*H149,2)</f>
        <v>0</v>
      </c>
      <c r="K149" s="219"/>
      <c r="L149" s="44"/>
      <c r="M149" s="220" t="s">
        <v>1</v>
      </c>
      <c r="N149" s="221" t="s">
        <v>43</v>
      </c>
      <c r="O149" s="91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4" t="s">
        <v>127</v>
      </c>
      <c r="AT149" s="224" t="s">
        <v>123</v>
      </c>
      <c r="AU149" s="224" t="s">
        <v>85</v>
      </c>
      <c r="AY149" s="17" t="s">
        <v>121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83</v>
      </c>
      <c r="BK149" s="225">
        <f>ROUND(I149*H149,2)</f>
        <v>0</v>
      </c>
      <c r="BL149" s="17" t="s">
        <v>127</v>
      </c>
      <c r="BM149" s="224" t="s">
        <v>181</v>
      </c>
    </row>
    <row r="150" s="2" customFormat="1">
      <c r="A150" s="38"/>
      <c r="B150" s="39"/>
      <c r="C150" s="40"/>
      <c r="D150" s="226" t="s">
        <v>129</v>
      </c>
      <c r="E150" s="40"/>
      <c r="F150" s="227" t="s">
        <v>182</v>
      </c>
      <c r="G150" s="40"/>
      <c r="H150" s="40"/>
      <c r="I150" s="228"/>
      <c r="J150" s="40"/>
      <c r="K150" s="40"/>
      <c r="L150" s="44"/>
      <c r="M150" s="229"/>
      <c r="N150" s="230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129</v>
      </c>
      <c r="AU150" s="17" t="s">
        <v>85</v>
      </c>
    </row>
    <row r="151" s="13" customFormat="1">
      <c r="A151" s="13"/>
      <c r="B151" s="231"/>
      <c r="C151" s="232"/>
      <c r="D151" s="226" t="s">
        <v>183</v>
      </c>
      <c r="E151" s="233" t="s">
        <v>1</v>
      </c>
      <c r="F151" s="234" t="s">
        <v>184</v>
      </c>
      <c r="G151" s="232"/>
      <c r="H151" s="235">
        <v>123.88200000000001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183</v>
      </c>
      <c r="AU151" s="241" t="s">
        <v>85</v>
      </c>
      <c r="AV151" s="13" t="s">
        <v>85</v>
      </c>
      <c r="AW151" s="13" t="s">
        <v>34</v>
      </c>
      <c r="AX151" s="13" t="s">
        <v>83</v>
      </c>
      <c r="AY151" s="241" t="s">
        <v>121</v>
      </c>
    </row>
    <row r="152" s="2" customFormat="1" ht="21.75" customHeight="1">
      <c r="A152" s="38"/>
      <c r="B152" s="39"/>
      <c r="C152" s="212" t="s">
        <v>185</v>
      </c>
      <c r="D152" s="212" t="s">
        <v>123</v>
      </c>
      <c r="E152" s="213" t="s">
        <v>186</v>
      </c>
      <c r="F152" s="214" t="s">
        <v>187</v>
      </c>
      <c r="G152" s="215" t="s">
        <v>143</v>
      </c>
      <c r="H152" s="216">
        <v>30</v>
      </c>
      <c r="I152" s="217"/>
      <c r="J152" s="218">
        <f>ROUND(I152*H152,2)</f>
        <v>0</v>
      </c>
      <c r="K152" s="219"/>
      <c r="L152" s="44"/>
      <c r="M152" s="220" t="s">
        <v>1</v>
      </c>
      <c r="N152" s="221" t="s">
        <v>43</v>
      </c>
      <c r="O152" s="91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4" t="s">
        <v>127</v>
      </c>
      <c r="AT152" s="224" t="s">
        <v>123</v>
      </c>
      <c r="AU152" s="224" t="s">
        <v>85</v>
      </c>
      <c r="AY152" s="17" t="s">
        <v>121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83</v>
      </c>
      <c r="BK152" s="225">
        <f>ROUND(I152*H152,2)</f>
        <v>0</v>
      </c>
      <c r="BL152" s="17" t="s">
        <v>127</v>
      </c>
      <c r="BM152" s="224" t="s">
        <v>188</v>
      </c>
    </row>
    <row r="153" s="2" customFormat="1">
      <c r="A153" s="38"/>
      <c r="B153" s="39"/>
      <c r="C153" s="40"/>
      <c r="D153" s="226" t="s">
        <v>129</v>
      </c>
      <c r="E153" s="40"/>
      <c r="F153" s="227" t="s">
        <v>189</v>
      </c>
      <c r="G153" s="40"/>
      <c r="H153" s="40"/>
      <c r="I153" s="228"/>
      <c r="J153" s="40"/>
      <c r="K153" s="40"/>
      <c r="L153" s="44"/>
      <c r="M153" s="229"/>
      <c r="N153" s="230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129</v>
      </c>
      <c r="AU153" s="17" t="s">
        <v>85</v>
      </c>
    </row>
    <row r="154" s="2" customFormat="1" ht="16.5" customHeight="1">
      <c r="A154" s="38"/>
      <c r="B154" s="39"/>
      <c r="C154" s="242" t="s">
        <v>190</v>
      </c>
      <c r="D154" s="242" t="s">
        <v>191</v>
      </c>
      <c r="E154" s="243" t="s">
        <v>192</v>
      </c>
      <c r="F154" s="244" t="s">
        <v>193</v>
      </c>
      <c r="G154" s="245" t="s">
        <v>180</v>
      </c>
      <c r="H154" s="246">
        <v>52.5</v>
      </c>
      <c r="I154" s="247"/>
      <c r="J154" s="248">
        <f>ROUND(I154*H154,2)</f>
        <v>0</v>
      </c>
      <c r="K154" s="249"/>
      <c r="L154" s="250"/>
      <c r="M154" s="251" t="s">
        <v>1</v>
      </c>
      <c r="N154" s="252" t="s">
        <v>43</v>
      </c>
      <c r="O154" s="91"/>
      <c r="P154" s="222">
        <f>O154*H154</f>
        <v>0</v>
      </c>
      <c r="Q154" s="222">
        <v>1</v>
      </c>
      <c r="R154" s="222">
        <f>Q154*H154</f>
        <v>52.5</v>
      </c>
      <c r="S154" s="222">
        <v>0</v>
      </c>
      <c r="T154" s="223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4" t="s">
        <v>194</v>
      </c>
      <c r="AT154" s="224" t="s">
        <v>191</v>
      </c>
      <c r="AU154" s="224" t="s">
        <v>85</v>
      </c>
      <c r="AY154" s="17" t="s">
        <v>121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7" t="s">
        <v>83</v>
      </c>
      <c r="BK154" s="225">
        <f>ROUND(I154*H154,2)</f>
        <v>0</v>
      </c>
      <c r="BL154" s="17" t="s">
        <v>127</v>
      </c>
      <c r="BM154" s="224" t="s">
        <v>195</v>
      </c>
    </row>
    <row r="155" s="2" customFormat="1">
      <c r="A155" s="38"/>
      <c r="B155" s="39"/>
      <c r="C155" s="40"/>
      <c r="D155" s="226" t="s">
        <v>129</v>
      </c>
      <c r="E155" s="40"/>
      <c r="F155" s="227" t="s">
        <v>193</v>
      </c>
      <c r="G155" s="40"/>
      <c r="H155" s="40"/>
      <c r="I155" s="228"/>
      <c r="J155" s="40"/>
      <c r="K155" s="40"/>
      <c r="L155" s="44"/>
      <c r="M155" s="229"/>
      <c r="N155" s="230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129</v>
      </c>
      <c r="AU155" s="17" t="s">
        <v>85</v>
      </c>
    </row>
    <row r="156" s="13" customFormat="1">
      <c r="A156" s="13"/>
      <c r="B156" s="231"/>
      <c r="C156" s="232"/>
      <c r="D156" s="226" t="s">
        <v>183</v>
      </c>
      <c r="E156" s="233" t="s">
        <v>1</v>
      </c>
      <c r="F156" s="234" t="s">
        <v>196</v>
      </c>
      <c r="G156" s="232"/>
      <c r="H156" s="235">
        <v>52.5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183</v>
      </c>
      <c r="AU156" s="241" t="s">
        <v>85</v>
      </c>
      <c r="AV156" s="13" t="s">
        <v>85</v>
      </c>
      <c r="AW156" s="13" t="s">
        <v>34</v>
      </c>
      <c r="AX156" s="13" t="s">
        <v>83</v>
      </c>
      <c r="AY156" s="241" t="s">
        <v>121</v>
      </c>
    </row>
    <row r="157" s="2" customFormat="1" ht="33" customHeight="1">
      <c r="A157" s="38"/>
      <c r="B157" s="39"/>
      <c r="C157" s="212" t="s">
        <v>8</v>
      </c>
      <c r="D157" s="212" t="s">
        <v>123</v>
      </c>
      <c r="E157" s="213" t="s">
        <v>197</v>
      </c>
      <c r="F157" s="214" t="s">
        <v>198</v>
      </c>
      <c r="G157" s="215" t="s">
        <v>126</v>
      </c>
      <c r="H157" s="216">
        <v>18.600000000000001</v>
      </c>
      <c r="I157" s="217"/>
      <c r="J157" s="218">
        <f>ROUND(I157*H157,2)</f>
        <v>0</v>
      </c>
      <c r="K157" s="219"/>
      <c r="L157" s="44"/>
      <c r="M157" s="220" t="s">
        <v>1</v>
      </c>
      <c r="N157" s="221" t="s">
        <v>43</v>
      </c>
      <c r="O157" s="91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127</v>
      </c>
      <c r="AT157" s="224" t="s">
        <v>123</v>
      </c>
      <c r="AU157" s="224" t="s">
        <v>85</v>
      </c>
      <c r="AY157" s="17" t="s">
        <v>121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83</v>
      </c>
      <c r="BK157" s="225">
        <f>ROUND(I157*H157,2)</f>
        <v>0</v>
      </c>
      <c r="BL157" s="17" t="s">
        <v>127</v>
      </c>
      <c r="BM157" s="224" t="s">
        <v>199</v>
      </c>
    </row>
    <row r="158" s="2" customFormat="1">
      <c r="A158" s="38"/>
      <c r="B158" s="39"/>
      <c r="C158" s="40"/>
      <c r="D158" s="226" t="s">
        <v>129</v>
      </c>
      <c r="E158" s="40"/>
      <c r="F158" s="227" t="s">
        <v>200</v>
      </c>
      <c r="G158" s="40"/>
      <c r="H158" s="40"/>
      <c r="I158" s="228"/>
      <c r="J158" s="40"/>
      <c r="K158" s="40"/>
      <c r="L158" s="44"/>
      <c r="M158" s="229"/>
      <c r="N158" s="230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129</v>
      </c>
      <c r="AU158" s="17" t="s">
        <v>85</v>
      </c>
    </row>
    <row r="159" s="2" customFormat="1" ht="21.75" customHeight="1">
      <c r="A159" s="38"/>
      <c r="B159" s="39"/>
      <c r="C159" s="212" t="s">
        <v>201</v>
      </c>
      <c r="D159" s="212" t="s">
        <v>123</v>
      </c>
      <c r="E159" s="213" t="s">
        <v>202</v>
      </c>
      <c r="F159" s="214" t="s">
        <v>203</v>
      </c>
      <c r="G159" s="215" t="s">
        <v>126</v>
      </c>
      <c r="H159" s="216">
        <v>18.600000000000001</v>
      </c>
      <c r="I159" s="217"/>
      <c r="J159" s="218">
        <f>ROUND(I159*H159,2)</f>
        <v>0</v>
      </c>
      <c r="K159" s="219"/>
      <c r="L159" s="44"/>
      <c r="M159" s="220" t="s">
        <v>1</v>
      </c>
      <c r="N159" s="221" t="s">
        <v>43</v>
      </c>
      <c r="O159" s="91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127</v>
      </c>
      <c r="AT159" s="224" t="s">
        <v>123</v>
      </c>
      <c r="AU159" s="224" t="s">
        <v>85</v>
      </c>
      <c r="AY159" s="17" t="s">
        <v>121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83</v>
      </c>
      <c r="BK159" s="225">
        <f>ROUND(I159*H159,2)</f>
        <v>0</v>
      </c>
      <c r="BL159" s="17" t="s">
        <v>127</v>
      </c>
      <c r="BM159" s="224" t="s">
        <v>204</v>
      </c>
    </row>
    <row r="160" s="2" customFormat="1">
      <c r="A160" s="38"/>
      <c r="B160" s="39"/>
      <c r="C160" s="40"/>
      <c r="D160" s="226" t="s">
        <v>129</v>
      </c>
      <c r="E160" s="40"/>
      <c r="F160" s="227" t="s">
        <v>205</v>
      </c>
      <c r="G160" s="40"/>
      <c r="H160" s="40"/>
      <c r="I160" s="228"/>
      <c r="J160" s="40"/>
      <c r="K160" s="40"/>
      <c r="L160" s="44"/>
      <c r="M160" s="229"/>
      <c r="N160" s="230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129</v>
      </c>
      <c r="AU160" s="17" t="s">
        <v>85</v>
      </c>
    </row>
    <row r="161" s="2" customFormat="1" ht="16.5" customHeight="1">
      <c r="A161" s="38"/>
      <c r="B161" s="39"/>
      <c r="C161" s="242" t="s">
        <v>206</v>
      </c>
      <c r="D161" s="242" t="s">
        <v>191</v>
      </c>
      <c r="E161" s="243" t="s">
        <v>207</v>
      </c>
      <c r="F161" s="244" t="s">
        <v>208</v>
      </c>
      <c r="G161" s="245" t="s">
        <v>209</v>
      </c>
      <c r="H161" s="246">
        <v>0.27900000000000003</v>
      </c>
      <c r="I161" s="247"/>
      <c r="J161" s="248">
        <f>ROUND(I161*H161,2)</f>
        <v>0</v>
      </c>
      <c r="K161" s="249"/>
      <c r="L161" s="250"/>
      <c r="M161" s="251" t="s">
        <v>1</v>
      </c>
      <c r="N161" s="252" t="s">
        <v>43</v>
      </c>
      <c r="O161" s="91"/>
      <c r="P161" s="222">
        <f>O161*H161</f>
        <v>0</v>
      </c>
      <c r="Q161" s="222">
        <v>0.001</v>
      </c>
      <c r="R161" s="222">
        <f>Q161*H161</f>
        <v>0.00027900000000000001</v>
      </c>
      <c r="S161" s="222">
        <v>0</v>
      </c>
      <c r="T161" s="22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4" t="s">
        <v>194</v>
      </c>
      <c r="AT161" s="224" t="s">
        <v>191</v>
      </c>
      <c r="AU161" s="224" t="s">
        <v>85</v>
      </c>
      <c r="AY161" s="17" t="s">
        <v>121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7" t="s">
        <v>83</v>
      </c>
      <c r="BK161" s="225">
        <f>ROUND(I161*H161,2)</f>
        <v>0</v>
      </c>
      <c r="BL161" s="17" t="s">
        <v>127</v>
      </c>
      <c r="BM161" s="224" t="s">
        <v>210</v>
      </c>
    </row>
    <row r="162" s="2" customFormat="1">
      <c r="A162" s="38"/>
      <c r="B162" s="39"/>
      <c r="C162" s="40"/>
      <c r="D162" s="226" t="s">
        <v>129</v>
      </c>
      <c r="E162" s="40"/>
      <c r="F162" s="227" t="s">
        <v>208</v>
      </c>
      <c r="G162" s="40"/>
      <c r="H162" s="40"/>
      <c r="I162" s="228"/>
      <c r="J162" s="40"/>
      <c r="K162" s="40"/>
      <c r="L162" s="44"/>
      <c r="M162" s="229"/>
      <c r="N162" s="230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129</v>
      </c>
      <c r="AU162" s="17" t="s">
        <v>85</v>
      </c>
    </row>
    <row r="163" s="13" customFormat="1">
      <c r="A163" s="13"/>
      <c r="B163" s="231"/>
      <c r="C163" s="232"/>
      <c r="D163" s="226" t="s">
        <v>183</v>
      </c>
      <c r="E163" s="232"/>
      <c r="F163" s="234" t="s">
        <v>211</v>
      </c>
      <c r="G163" s="232"/>
      <c r="H163" s="235">
        <v>0.27900000000000003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183</v>
      </c>
      <c r="AU163" s="241" t="s">
        <v>85</v>
      </c>
      <c r="AV163" s="13" t="s">
        <v>85</v>
      </c>
      <c r="AW163" s="13" t="s">
        <v>4</v>
      </c>
      <c r="AX163" s="13" t="s">
        <v>83</v>
      </c>
      <c r="AY163" s="241" t="s">
        <v>121</v>
      </c>
    </row>
    <row r="164" s="2" customFormat="1" ht="21.75" customHeight="1">
      <c r="A164" s="38"/>
      <c r="B164" s="39"/>
      <c r="C164" s="212" t="s">
        <v>212</v>
      </c>
      <c r="D164" s="212" t="s">
        <v>123</v>
      </c>
      <c r="E164" s="213" t="s">
        <v>213</v>
      </c>
      <c r="F164" s="214" t="s">
        <v>214</v>
      </c>
      <c r="G164" s="215" t="s">
        <v>126</v>
      </c>
      <c r="H164" s="216">
        <v>18.600000000000001</v>
      </c>
      <c r="I164" s="217"/>
      <c r="J164" s="218">
        <f>ROUND(I164*H164,2)</f>
        <v>0</v>
      </c>
      <c r="K164" s="219"/>
      <c r="L164" s="44"/>
      <c r="M164" s="220" t="s">
        <v>1</v>
      </c>
      <c r="N164" s="221" t="s">
        <v>43</v>
      </c>
      <c r="O164" s="91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4" t="s">
        <v>127</v>
      </c>
      <c r="AT164" s="224" t="s">
        <v>123</v>
      </c>
      <c r="AU164" s="224" t="s">
        <v>85</v>
      </c>
      <c r="AY164" s="17" t="s">
        <v>121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83</v>
      </c>
      <c r="BK164" s="225">
        <f>ROUND(I164*H164,2)</f>
        <v>0</v>
      </c>
      <c r="BL164" s="17" t="s">
        <v>127</v>
      </c>
      <c r="BM164" s="224" t="s">
        <v>215</v>
      </c>
    </row>
    <row r="165" s="2" customFormat="1">
      <c r="A165" s="38"/>
      <c r="B165" s="39"/>
      <c r="C165" s="40"/>
      <c r="D165" s="226" t="s">
        <v>129</v>
      </c>
      <c r="E165" s="40"/>
      <c r="F165" s="227" t="s">
        <v>216</v>
      </c>
      <c r="G165" s="40"/>
      <c r="H165" s="40"/>
      <c r="I165" s="228"/>
      <c r="J165" s="40"/>
      <c r="K165" s="40"/>
      <c r="L165" s="44"/>
      <c r="M165" s="229"/>
      <c r="N165" s="230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129</v>
      </c>
      <c r="AU165" s="17" t="s">
        <v>85</v>
      </c>
    </row>
    <row r="166" s="2" customFormat="1" ht="21.75" customHeight="1">
      <c r="A166" s="38"/>
      <c r="B166" s="39"/>
      <c r="C166" s="212" t="s">
        <v>217</v>
      </c>
      <c r="D166" s="212" t="s">
        <v>123</v>
      </c>
      <c r="E166" s="213" t="s">
        <v>218</v>
      </c>
      <c r="F166" s="214" t="s">
        <v>219</v>
      </c>
      <c r="G166" s="215" t="s">
        <v>126</v>
      </c>
      <c r="H166" s="216">
        <v>22.75</v>
      </c>
      <c r="I166" s="217"/>
      <c r="J166" s="218">
        <f>ROUND(I166*H166,2)</f>
        <v>0</v>
      </c>
      <c r="K166" s="219"/>
      <c r="L166" s="44"/>
      <c r="M166" s="220" t="s">
        <v>1</v>
      </c>
      <c r="N166" s="221" t="s">
        <v>43</v>
      </c>
      <c r="O166" s="91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4" t="s">
        <v>127</v>
      </c>
      <c r="AT166" s="224" t="s">
        <v>123</v>
      </c>
      <c r="AU166" s="224" t="s">
        <v>85</v>
      </c>
      <c r="AY166" s="17" t="s">
        <v>121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7" t="s">
        <v>83</v>
      </c>
      <c r="BK166" s="225">
        <f>ROUND(I166*H166,2)</f>
        <v>0</v>
      </c>
      <c r="BL166" s="17" t="s">
        <v>127</v>
      </c>
      <c r="BM166" s="224" t="s">
        <v>220</v>
      </c>
    </row>
    <row r="167" s="2" customFormat="1">
      <c r="A167" s="38"/>
      <c r="B167" s="39"/>
      <c r="C167" s="40"/>
      <c r="D167" s="226" t="s">
        <v>129</v>
      </c>
      <c r="E167" s="40"/>
      <c r="F167" s="227" t="s">
        <v>221</v>
      </c>
      <c r="G167" s="40"/>
      <c r="H167" s="40"/>
      <c r="I167" s="228"/>
      <c r="J167" s="40"/>
      <c r="K167" s="40"/>
      <c r="L167" s="44"/>
      <c r="M167" s="229"/>
      <c r="N167" s="230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129</v>
      </c>
      <c r="AU167" s="17" t="s">
        <v>85</v>
      </c>
    </row>
    <row r="168" s="13" customFormat="1">
      <c r="A168" s="13"/>
      <c r="B168" s="231"/>
      <c r="C168" s="232"/>
      <c r="D168" s="226" t="s">
        <v>183</v>
      </c>
      <c r="E168" s="233" t="s">
        <v>1</v>
      </c>
      <c r="F168" s="234" t="s">
        <v>222</v>
      </c>
      <c r="G168" s="232"/>
      <c r="H168" s="235">
        <v>22.75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183</v>
      </c>
      <c r="AU168" s="241" t="s">
        <v>85</v>
      </c>
      <c r="AV168" s="13" t="s">
        <v>85</v>
      </c>
      <c r="AW168" s="13" t="s">
        <v>34</v>
      </c>
      <c r="AX168" s="13" t="s">
        <v>83</v>
      </c>
      <c r="AY168" s="241" t="s">
        <v>121</v>
      </c>
    </row>
    <row r="169" s="2" customFormat="1" ht="33" customHeight="1">
      <c r="A169" s="38"/>
      <c r="B169" s="39"/>
      <c r="C169" s="212" t="s">
        <v>223</v>
      </c>
      <c r="D169" s="212" t="s">
        <v>123</v>
      </c>
      <c r="E169" s="213" t="s">
        <v>224</v>
      </c>
      <c r="F169" s="214" t="s">
        <v>225</v>
      </c>
      <c r="G169" s="215" t="s">
        <v>126</v>
      </c>
      <c r="H169" s="216">
        <v>18.600000000000001</v>
      </c>
      <c r="I169" s="217"/>
      <c r="J169" s="218">
        <f>ROUND(I169*H169,2)</f>
        <v>0</v>
      </c>
      <c r="K169" s="219"/>
      <c r="L169" s="44"/>
      <c r="M169" s="220" t="s">
        <v>1</v>
      </c>
      <c r="N169" s="221" t="s">
        <v>43</v>
      </c>
      <c r="O169" s="91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127</v>
      </c>
      <c r="AT169" s="224" t="s">
        <v>123</v>
      </c>
      <c r="AU169" s="224" t="s">
        <v>85</v>
      </c>
      <c r="AY169" s="17" t="s">
        <v>121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127</v>
      </c>
      <c r="BM169" s="224" t="s">
        <v>226</v>
      </c>
    </row>
    <row r="170" s="2" customFormat="1">
      <c r="A170" s="38"/>
      <c r="B170" s="39"/>
      <c r="C170" s="40"/>
      <c r="D170" s="226" t="s">
        <v>129</v>
      </c>
      <c r="E170" s="40"/>
      <c r="F170" s="227" t="s">
        <v>227</v>
      </c>
      <c r="G170" s="40"/>
      <c r="H170" s="40"/>
      <c r="I170" s="228"/>
      <c r="J170" s="40"/>
      <c r="K170" s="40"/>
      <c r="L170" s="44"/>
      <c r="M170" s="229"/>
      <c r="N170" s="230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85</v>
      </c>
    </row>
    <row r="171" s="2" customFormat="1" ht="21.75" customHeight="1">
      <c r="A171" s="38"/>
      <c r="B171" s="39"/>
      <c r="C171" s="212" t="s">
        <v>228</v>
      </c>
      <c r="D171" s="212" t="s">
        <v>123</v>
      </c>
      <c r="E171" s="213" t="s">
        <v>229</v>
      </c>
      <c r="F171" s="214" t="s">
        <v>230</v>
      </c>
      <c r="G171" s="215" t="s">
        <v>126</v>
      </c>
      <c r="H171" s="216">
        <v>51.799999999999997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43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127</v>
      </c>
      <c r="AT171" s="224" t="s">
        <v>123</v>
      </c>
      <c r="AU171" s="224" t="s">
        <v>85</v>
      </c>
      <c r="AY171" s="17" t="s">
        <v>121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83</v>
      </c>
      <c r="BK171" s="225">
        <f>ROUND(I171*H171,2)</f>
        <v>0</v>
      </c>
      <c r="BL171" s="17" t="s">
        <v>127</v>
      </c>
      <c r="BM171" s="224" t="s">
        <v>231</v>
      </c>
    </row>
    <row r="172" s="2" customFormat="1">
      <c r="A172" s="38"/>
      <c r="B172" s="39"/>
      <c r="C172" s="40"/>
      <c r="D172" s="226" t="s">
        <v>129</v>
      </c>
      <c r="E172" s="40"/>
      <c r="F172" s="227" t="s">
        <v>230</v>
      </c>
      <c r="G172" s="40"/>
      <c r="H172" s="40"/>
      <c r="I172" s="228"/>
      <c r="J172" s="40"/>
      <c r="K172" s="40"/>
      <c r="L172" s="44"/>
      <c r="M172" s="229"/>
      <c r="N172" s="230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129</v>
      </c>
      <c r="AU172" s="17" t="s">
        <v>85</v>
      </c>
    </row>
    <row r="173" s="13" customFormat="1">
      <c r="A173" s="13"/>
      <c r="B173" s="231"/>
      <c r="C173" s="232"/>
      <c r="D173" s="226" t="s">
        <v>183</v>
      </c>
      <c r="E173" s="233" t="s">
        <v>1</v>
      </c>
      <c r="F173" s="234" t="s">
        <v>232</v>
      </c>
      <c r="G173" s="232"/>
      <c r="H173" s="235">
        <v>51.799999999999997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183</v>
      </c>
      <c r="AU173" s="241" t="s">
        <v>85</v>
      </c>
      <c r="AV173" s="13" t="s">
        <v>85</v>
      </c>
      <c r="AW173" s="13" t="s">
        <v>34</v>
      </c>
      <c r="AX173" s="13" t="s">
        <v>78</v>
      </c>
      <c r="AY173" s="241" t="s">
        <v>121</v>
      </c>
    </row>
    <row r="174" s="14" customFormat="1">
      <c r="A174" s="14"/>
      <c r="B174" s="253"/>
      <c r="C174" s="254"/>
      <c r="D174" s="226" t="s">
        <v>183</v>
      </c>
      <c r="E174" s="255" t="s">
        <v>1</v>
      </c>
      <c r="F174" s="256" t="s">
        <v>233</v>
      </c>
      <c r="G174" s="254"/>
      <c r="H174" s="257">
        <v>51.799999999999997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183</v>
      </c>
      <c r="AU174" s="263" t="s">
        <v>85</v>
      </c>
      <c r="AV174" s="14" t="s">
        <v>135</v>
      </c>
      <c r="AW174" s="14" t="s">
        <v>34</v>
      </c>
      <c r="AX174" s="14" t="s">
        <v>83</v>
      </c>
      <c r="AY174" s="263" t="s">
        <v>121</v>
      </c>
    </row>
    <row r="175" s="2" customFormat="1" ht="16.5" customHeight="1">
      <c r="A175" s="38"/>
      <c r="B175" s="39"/>
      <c r="C175" s="242" t="s">
        <v>234</v>
      </c>
      <c r="D175" s="242" t="s">
        <v>191</v>
      </c>
      <c r="E175" s="243" t="s">
        <v>235</v>
      </c>
      <c r="F175" s="244" t="s">
        <v>236</v>
      </c>
      <c r="G175" s="245" t="s">
        <v>143</v>
      </c>
      <c r="H175" s="246">
        <v>3.1080000000000001</v>
      </c>
      <c r="I175" s="247"/>
      <c r="J175" s="248">
        <f>ROUND(I175*H175,2)</f>
        <v>0</v>
      </c>
      <c r="K175" s="249"/>
      <c r="L175" s="250"/>
      <c r="M175" s="251" t="s">
        <v>1</v>
      </c>
      <c r="N175" s="252" t="s">
        <v>43</v>
      </c>
      <c r="O175" s="91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4" t="s">
        <v>194</v>
      </c>
      <c r="AT175" s="224" t="s">
        <v>191</v>
      </c>
      <c r="AU175" s="224" t="s">
        <v>85</v>
      </c>
      <c r="AY175" s="17" t="s">
        <v>121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83</v>
      </c>
      <c r="BK175" s="225">
        <f>ROUND(I175*H175,2)</f>
        <v>0</v>
      </c>
      <c r="BL175" s="17" t="s">
        <v>127</v>
      </c>
      <c r="BM175" s="224" t="s">
        <v>237</v>
      </c>
    </row>
    <row r="176" s="2" customFormat="1">
      <c r="A176" s="38"/>
      <c r="B176" s="39"/>
      <c r="C176" s="40"/>
      <c r="D176" s="226" t="s">
        <v>129</v>
      </c>
      <c r="E176" s="40"/>
      <c r="F176" s="227" t="s">
        <v>236</v>
      </c>
      <c r="G176" s="40"/>
      <c r="H176" s="40"/>
      <c r="I176" s="228"/>
      <c r="J176" s="40"/>
      <c r="K176" s="40"/>
      <c r="L176" s="44"/>
      <c r="M176" s="229"/>
      <c r="N176" s="230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85</v>
      </c>
    </row>
    <row r="177" s="2" customFormat="1" ht="44.25" customHeight="1">
      <c r="A177" s="38"/>
      <c r="B177" s="39"/>
      <c r="C177" s="212" t="s">
        <v>238</v>
      </c>
      <c r="D177" s="212" t="s">
        <v>123</v>
      </c>
      <c r="E177" s="213" t="s">
        <v>239</v>
      </c>
      <c r="F177" s="214" t="s">
        <v>240</v>
      </c>
      <c r="G177" s="215" t="s">
        <v>241</v>
      </c>
      <c r="H177" s="216">
        <v>1</v>
      </c>
      <c r="I177" s="217"/>
      <c r="J177" s="218">
        <f>ROUND(I177*H177,2)</f>
        <v>0</v>
      </c>
      <c r="K177" s="219"/>
      <c r="L177" s="44"/>
      <c r="M177" s="220" t="s">
        <v>1</v>
      </c>
      <c r="N177" s="221" t="s">
        <v>43</v>
      </c>
      <c r="O177" s="91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4" t="s">
        <v>127</v>
      </c>
      <c r="AT177" s="224" t="s">
        <v>123</v>
      </c>
      <c r="AU177" s="224" t="s">
        <v>85</v>
      </c>
      <c r="AY177" s="17" t="s">
        <v>121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83</v>
      </c>
      <c r="BK177" s="225">
        <f>ROUND(I177*H177,2)</f>
        <v>0</v>
      </c>
      <c r="BL177" s="17" t="s">
        <v>127</v>
      </c>
      <c r="BM177" s="224" t="s">
        <v>242</v>
      </c>
    </row>
    <row r="178" s="2" customFormat="1">
      <c r="A178" s="38"/>
      <c r="B178" s="39"/>
      <c r="C178" s="40"/>
      <c r="D178" s="226" t="s">
        <v>129</v>
      </c>
      <c r="E178" s="40"/>
      <c r="F178" s="227" t="s">
        <v>240</v>
      </c>
      <c r="G178" s="40"/>
      <c r="H178" s="40"/>
      <c r="I178" s="228"/>
      <c r="J178" s="40"/>
      <c r="K178" s="40"/>
      <c r="L178" s="44"/>
      <c r="M178" s="229"/>
      <c r="N178" s="230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129</v>
      </c>
      <c r="AU178" s="17" t="s">
        <v>85</v>
      </c>
    </row>
    <row r="179" s="13" customFormat="1">
      <c r="A179" s="13"/>
      <c r="B179" s="231"/>
      <c r="C179" s="232"/>
      <c r="D179" s="226" t="s">
        <v>183</v>
      </c>
      <c r="E179" s="233" t="s">
        <v>1</v>
      </c>
      <c r="F179" s="234" t="s">
        <v>83</v>
      </c>
      <c r="G179" s="232"/>
      <c r="H179" s="235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183</v>
      </c>
      <c r="AU179" s="241" t="s">
        <v>85</v>
      </c>
      <c r="AV179" s="13" t="s">
        <v>85</v>
      </c>
      <c r="AW179" s="13" t="s">
        <v>34</v>
      </c>
      <c r="AX179" s="13" t="s">
        <v>78</v>
      </c>
      <c r="AY179" s="241" t="s">
        <v>121</v>
      </c>
    </row>
    <row r="180" s="14" customFormat="1">
      <c r="A180" s="14"/>
      <c r="B180" s="253"/>
      <c r="C180" s="254"/>
      <c r="D180" s="226" t="s">
        <v>183</v>
      </c>
      <c r="E180" s="255" t="s">
        <v>1</v>
      </c>
      <c r="F180" s="256" t="s">
        <v>233</v>
      </c>
      <c r="G180" s="254"/>
      <c r="H180" s="257">
        <v>1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183</v>
      </c>
      <c r="AU180" s="263" t="s">
        <v>85</v>
      </c>
      <c r="AV180" s="14" t="s">
        <v>135</v>
      </c>
      <c r="AW180" s="14" t="s">
        <v>34</v>
      </c>
      <c r="AX180" s="14" t="s">
        <v>78</v>
      </c>
      <c r="AY180" s="263" t="s">
        <v>121</v>
      </c>
    </row>
    <row r="181" s="15" customFormat="1">
      <c r="A181" s="15"/>
      <c r="B181" s="264"/>
      <c r="C181" s="265"/>
      <c r="D181" s="226" t="s">
        <v>183</v>
      </c>
      <c r="E181" s="266" t="s">
        <v>1</v>
      </c>
      <c r="F181" s="267" t="s">
        <v>243</v>
      </c>
      <c r="G181" s="265"/>
      <c r="H181" s="268">
        <v>1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4" t="s">
        <v>183</v>
      </c>
      <c r="AU181" s="274" t="s">
        <v>85</v>
      </c>
      <c r="AV181" s="15" t="s">
        <v>127</v>
      </c>
      <c r="AW181" s="15" t="s">
        <v>34</v>
      </c>
      <c r="AX181" s="15" t="s">
        <v>83</v>
      </c>
      <c r="AY181" s="274" t="s">
        <v>121</v>
      </c>
    </row>
    <row r="182" s="2" customFormat="1" ht="55.5" customHeight="1">
      <c r="A182" s="38"/>
      <c r="B182" s="39"/>
      <c r="C182" s="212" t="s">
        <v>244</v>
      </c>
      <c r="D182" s="212" t="s">
        <v>123</v>
      </c>
      <c r="E182" s="213" t="s">
        <v>245</v>
      </c>
      <c r="F182" s="214" t="s">
        <v>246</v>
      </c>
      <c r="G182" s="215" t="s">
        <v>241</v>
      </c>
      <c r="H182" s="216">
        <v>1</v>
      </c>
      <c r="I182" s="217"/>
      <c r="J182" s="218">
        <f>ROUND(I182*H182,2)</f>
        <v>0</v>
      </c>
      <c r="K182" s="219"/>
      <c r="L182" s="44"/>
      <c r="M182" s="220" t="s">
        <v>1</v>
      </c>
      <c r="N182" s="221" t="s">
        <v>43</v>
      </c>
      <c r="O182" s="91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4" t="s">
        <v>127</v>
      </c>
      <c r="AT182" s="224" t="s">
        <v>123</v>
      </c>
      <c r="AU182" s="224" t="s">
        <v>85</v>
      </c>
      <c r="AY182" s="17" t="s">
        <v>121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83</v>
      </c>
      <c r="BK182" s="225">
        <f>ROUND(I182*H182,2)</f>
        <v>0</v>
      </c>
      <c r="BL182" s="17" t="s">
        <v>127</v>
      </c>
      <c r="BM182" s="224" t="s">
        <v>247</v>
      </c>
    </row>
    <row r="183" s="2" customFormat="1">
      <c r="A183" s="38"/>
      <c r="B183" s="39"/>
      <c r="C183" s="40"/>
      <c r="D183" s="226" t="s">
        <v>129</v>
      </c>
      <c r="E183" s="40"/>
      <c r="F183" s="227" t="s">
        <v>248</v>
      </c>
      <c r="G183" s="40"/>
      <c r="H183" s="40"/>
      <c r="I183" s="228"/>
      <c r="J183" s="40"/>
      <c r="K183" s="40"/>
      <c r="L183" s="44"/>
      <c r="M183" s="229"/>
      <c r="N183" s="230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129</v>
      </c>
      <c r="AU183" s="17" t="s">
        <v>85</v>
      </c>
    </row>
    <row r="184" s="2" customFormat="1" ht="55.5" customHeight="1">
      <c r="A184" s="38"/>
      <c r="B184" s="39"/>
      <c r="C184" s="212" t="s">
        <v>249</v>
      </c>
      <c r="D184" s="212" t="s">
        <v>123</v>
      </c>
      <c r="E184" s="213" t="s">
        <v>250</v>
      </c>
      <c r="F184" s="214" t="s">
        <v>251</v>
      </c>
      <c r="G184" s="215" t="s">
        <v>241</v>
      </c>
      <c r="H184" s="216">
        <v>1</v>
      </c>
      <c r="I184" s="217"/>
      <c r="J184" s="218">
        <f>ROUND(I184*H184,2)</f>
        <v>0</v>
      </c>
      <c r="K184" s="219"/>
      <c r="L184" s="44"/>
      <c r="M184" s="220" t="s">
        <v>1</v>
      </c>
      <c r="N184" s="221" t="s">
        <v>43</v>
      </c>
      <c r="O184" s="91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4" t="s">
        <v>127</v>
      </c>
      <c r="AT184" s="224" t="s">
        <v>123</v>
      </c>
      <c r="AU184" s="224" t="s">
        <v>85</v>
      </c>
      <c r="AY184" s="17" t="s">
        <v>121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83</v>
      </c>
      <c r="BK184" s="225">
        <f>ROUND(I184*H184,2)</f>
        <v>0</v>
      </c>
      <c r="BL184" s="17" t="s">
        <v>127</v>
      </c>
      <c r="BM184" s="224" t="s">
        <v>252</v>
      </c>
    </row>
    <row r="185" s="2" customFormat="1">
      <c r="A185" s="38"/>
      <c r="B185" s="39"/>
      <c r="C185" s="40"/>
      <c r="D185" s="226" t="s">
        <v>129</v>
      </c>
      <c r="E185" s="40"/>
      <c r="F185" s="227" t="s">
        <v>251</v>
      </c>
      <c r="G185" s="40"/>
      <c r="H185" s="40"/>
      <c r="I185" s="228"/>
      <c r="J185" s="40"/>
      <c r="K185" s="40"/>
      <c r="L185" s="44"/>
      <c r="M185" s="229"/>
      <c r="N185" s="230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129</v>
      </c>
      <c r="AU185" s="17" t="s">
        <v>85</v>
      </c>
    </row>
    <row r="186" s="12" customFormat="1" ht="22.8" customHeight="1">
      <c r="A186" s="12"/>
      <c r="B186" s="196"/>
      <c r="C186" s="197"/>
      <c r="D186" s="198" t="s">
        <v>77</v>
      </c>
      <c r="E186" s="210" t="s">
        <v>85</v>
      </c>
      <c r="F186" s="210" t="s">
        <v>253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SUM(P187:P202)</f>
        <v>0</v>
      </c>
      <c r="Q186" s="204"/>
      <c r="R186" s="205">
        <f>SUM(R187:R202)</f>
        <v>12.034964090000001</v>
      </c>
      <c r="S186" s="204"/>
      <c r="T186" s="206">
        <f>SUM(T187:T202)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83</v>
      </c>
      <c r="AT186" s="208" t="s">
        <v>77</v>
      </c>
      <c r="AU186" s="208" t="s">
        <v>83</v>
      </c>
      <c r="AY186" s="207" t="s">
        <v>121</v>
      </c>
      <c r="BK186" s="209">
        <f>SUM(BK187:BK202)</f>
        <v>0</v>
      </c>
    </row>
    <row r="187" s="2" customFormat="1" ht="21.75" customHeight="1">
      <c r="A187" s="38"/>
      <c r="B187" s="39"/>
      <c r="C187" s="212" t="s">
        <v>254</v>
      </c>
      <c r="D187" s="212" t="s">
        <v>123</v>
      </c>
      <c r="E187" s="213" t="s">
        <v>255</v>
      </c>
      <c r="F187" s="214" t="s">
        <v>256</v>
      </c>
      <c r="G187" s="215" t="s">
        <v>180</v>
      </c>
      <c r="H187" s="216">
        <v>4.5090000000000003</v>
      </c>
      <c r="I187" s="217"/>
      <c r="J187" s="218">
        <f>ROUND(I187*H187,2)</f>
        <v>0</v>
      </c>
      <c r="K187" s="219"/>
      <c r="L187" s="44"/>
      <c r="M187" s="220" t="s">
        <v>1</v>
      </c>
      <c r="N187" s="221" t="s">
        <v>43</v>
      </c>
      <c r="O187" s="91"/>
      <c r="P187" s="222">
        <f>O187*H187</f>
        <v>0</v>
      </c>
      <c r="Q187" s="222">
        <v>0.00075000000000000002</v>
      </c>
      <c r="R187" s="222">
        <f>Q187*H187</f>
        <v>0.0033817500000000002</v>
      </c>
      <c r="S187" s="222">
        <v>0</v>
      </c>
      <c r="T187" s="22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4" t="s">
        <v>127</v>
      </c>
      <c r="AT187" s="224" t="s">
        <v>123</v>
      </c>
      <c r="AU187" s="224" t="s">
        <v>85</v>
      </c>
      <c r="AY187" s="17" t="s">
        <v>121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83</v>
      </c>
      <c r="BK187" s="225">
        <f>ROUND(I187*H187,2)</f>
        <v>0</v>
      </c>
      <c r="BL187" s="17" t="s">
        <v>127</v>
      </c>
      <c r="BM187" s="224" t="s">
        <v>257</v>
      </c>
    </row>
    <row r="188" s="2" customFormat="1">
      <c r="A188" s="38"/>
      <c r="B188" s="39"/>
      <c r="C188" s="40"/>
      <c r="D188" s="226" t="s">
        <v>129</v>
      </c>
      <c r="E188" s="40"/>
      <c r="F188" s="227" t="s">
        <v>258</v>
      </c>
      <c r="G188" s="40"/>
      <c r="H188" s="40"/>
      <c r="I188" s="228"/>
      <c r="J188" s="40"/>
      <c r="K188" s="40"/>
      <c r="L188" s="44"/>
      <c r="M188" s="229"/>
      <c r="N188" s="230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85</v>
      </c>
    </row>
    <row r="189" s="13" customFormat="1">
      <c r="A189" s="13"/>
      <c r="B189" s="231"/>
      <c r="C189" s="232"/>
      <c r="D189" s="226" t="s">
        <v>183</v>
      </c>
      <c r="E189" s="233" t="s">
        <v>1</v>
      </c>
      <c r="F189" s="234" t="s">
        <v>259</v>
      </c>
      <c r="G189" s="232"/>
      <c r="H189" s="235">
        <v>4.5090000000000003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183</v>
      </c>
      <c r="AU189" s="241" t="s">
        <v>85</v>
      </c>
      <c r="AV189" s="13" t="s">
        <v>85</v>
      </c>
      <c r="AW189" s="13" t="s">
        <v>34</v>
      </c>
      <c r="AX189" s="13" t="s">
        <v>83</v>
      </c>
      <c r="AY189" s="241" t="s">
        <v>121</v>
      </c>
    </row>
    <row r="190" s="2" customFormat="1" ht="21.75" customHeight="1">
      <c r="A190" s="38"/>
      <c r="B190" s="39"/>
      <c r="C190" s="212" t="s">
        <v>260</v>
      </c>
      <c r="D190" s="212" t="s">
        <v>123</v>
      </c>
      <c r="E190" s="213" t="s">
        <v>261</v>
      </c>
      <c r="F190" s="214" t="s">
        <v>262</v>
      </c>
      <c r="G190" s="215" t="s">
        <v>138</v>
      </c>
      <c r="H190" s="216">
        <v>135</v>
      </c>
      <c r="I190" s="217"/>
      <c r="J190" s="218">
        <f>ROUND(I190*H190,2)</f>
        <v>0</v>
      </c>
      <c r="K190" s="219"/>
      <c r="L190" s="44"/>
      <c r="M190" s="220" t="s">
        <v>1</v>
      </c>
      <c r="N190" s="221" t="s">
        <v>43</v>
      </c>
      <c r="O190" s="91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127</v>
      </c>
      <c r="AT190" s="224" t="s">
        <v>123</v>
      </c>
      <c r="AU190" s="224" t="s">
        <v>85</v>
      </c>
      <c r="AY190" s="17" t="s">
        <v>121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83</v>
      </c>
      <c r="BK190" s="225">
        <f>ROUND(I190*H190,2)</f>
        <v>0</v>
      </c>
      <c r="BL190" s="17" t="s">
        <v>127</v>
      </c>
      <c r="BM190" s="224" t="s">
        <v>263</v>
      </c>
    </row>
    <row r="191" s="2" customFormat="1">
      <c r="A191" s="38"/>
      <c r="B191" s="39"/>
      <c r="C191" s="40"/>
      <c r="D191" s="226" t="s">
        <v>129</v>
      </c>
      <c r="E191" s="40"/>
      <c r="F191" s="227" t="s">
        <v>264</v>
      </c>
      <c r="G191" s="40"/>
      <c r="H191" s="40"/>
      <c r="I191" s="228"/>
      <c r="J191" s="40"/>
      <c r="K191" s="40"/>
      <c r="L191" s="44"/>
      <c r="M191" s="229"/>
      <c r="N191" s="230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129</v>
      </c>
      <c r="AU191" s="17" t="s">
        <v>85</v>
      </c>
    </row>
    <row r="192" s="13" customFormat="1">
      <c r="A192" s="13"/>
      <c r="B192" s="231"/>
      <c r="C192" s="232"/>
      <c r="D192" s="226" t="s">
        <v>183</v>
      </c>
      <c r="E192" s="233" t="s">
        <v>1</v>
      </c>
      <c r="F192" s="234" t="s">
        <v>265</v>
      </c>
      <c r="G192" s="232"/>
      <c r="H192" s="235">
        <v>135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183</v>
      </c>
      <c r="AU192" s="241" t="s">
        <v>85</v>
      </c>
      <c r="AV192" s="13" t="s">
        <v>85</v>
      </c>
      <c r="AW192" s="13" t="s">
        <v>34</v>
      </c>
      <c r="AX192" s="13" t="s">
        <v>83</v>
      </c>
      <c r="AY192" s="241" t="s">
        <v>121</v>
      </c>
    </row>
    <row r="193" s="2" customFormat="1" ht="16.5" customHeight="1">
      <c r="A193" s="38"/>
      <c r="B193" s="39"/>
      <c r="C193" s="242" t="s">
        <v>266</v>
      </c>
      <c r="D193" s="242" t="s">
        <v>191</v>
      </c>
      <c r="E193" s="243" t="s">
        <v>267</v>
      </c>
      <c r="F193" s="244" t="s">
        <v>268</v>
      </c>
      <c r="G193" s="245" t="s">
        <v>180</v>
      </c>
      <c r="H193" s="246">
        <v>4.5090000000000003</v>
      </c>
      <c r="I193" s="247"/>
      <c r="J193" s="248">
        <f>ROUND(I193*H193,2)</f>
        <v>0</v>
      </c>
      <c r="K193" s="249"/>
      <c r="L193" s="250"/>
      <c r="M193" s="251" t="s">
        <v>1</v>
      </c>
      <c r="N193" s="252" t="s">
        <v>43</v>
      </c>
      <c r="O193" s="91"/>
      <c r="P193" s="222">
        <f>O193*H193</f>
        <v>0</v>
      </c>
      <c r="Q193" s="222">
        <v>1</v>
      </c>
      <c r="R193" s="222">
        <f>Q193*H193</f>
        <v>4.5090000000000003</v>
      </c>
      <c r="S193" s="222">
        <v>0</v>
      </c>
      <c r="T193" s="223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4" t="s">
        <v>194</v>
      </c>
      <c r="AT193" s="224" t="s">
        <v>191</v>
      </c>
      <c r="AU193" s="224" t="s">
        <v>85</v>
      </c>
      <c r="AY193" s="17" t="s">
        <v>121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83</v>
      </c>
      <c r="BK193" s="225">
        <f>ROUND(I193*H193,2)</f>
        <v>0</v>
      </c>
      <c r="BL193" s="17" t="s">
        <v>127</v>
      </c>
      <c r="BM193" s="224" t="s">
        <v>269</v>
      </c>
    </row>
    <row r="194" s="2" customFormat="1">
      <c r="A194" s="38"/>
      <c r="B194" s="39"/>
      <c r="C194" s="40"/>
      <c r="D194" s="226" t="s">
        <v>129</v>
      </c>
      <c r="E194" s="40"/>
      <c r="F194" s="227" t="s">
        <v>268</v>
      </c>
      <c r="G194" s="40"/>
      <c r="H194" s="40"/>
      <c r="I194" s="228"/>
      <c r="J194" s="40"/>
      <c r="K194" s="40"/>
      <c r="L194" s="44"/>
      <c r="M194" s="229"/>
      <c r="N194" s="230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85</v>
      </c>
    </row>
    <row r="195" s="13" customFormat="1">
      <c r="A195" s="13"/>
      <c r="B195" s="231"/>
      <c r="C195" s="232"/>
      <c r="D195" s="226" t="s">
        <v>183</v>
      </c>
      <c r="E195" s="232"/>
      <c r="F195" s="234" t="s">
        <v>270</v>
      </c>
      <c r="G195" s="232"/>
      <c r="H195" s="235">
        <v>4.5090000000000003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183</v>
      </c>
      <c r="AU195" s="241" t="s">
        <v>85</v>
      </c>
      <c r="AV195" s="13" t="s">
        <v>85</v>
      </c>
      <c r="AW195" s="13" t="s">
        <v>4</v>
      </c>
      <c r="AX195" s="13" t="s">
        <v>83</v>
      </c>
      <c r="AY195" s="241" t="s">
        <v>121</v>
      </c>
    </row>
    <row r="196" s="2" customFormat="1" ht="21.75" customHeight="1">
      <c r="A196" s="38"/>
      <c r="B196" s="39"/>
      <c r="C196" s="212" t="s">
        <v>271</v>
      </c>
      <c r="D196" s="212" t="s">
        <v>123</v>
      </c>
      <c r="E196" s="213" t="s">
        <v>272</v>
      </c>
      <c r="F196" s="214" t="s">
        <v>273</v>
      </c>
      <c r="G196" s="215" t="s">
        <v>143</v>
      </c>
      <c r="H196" s="216">
        <v>3.036</v>
      </c>
      <c r="I196" s="217"/>
      <c r="J196" s="218">
        <f>ROUND(I196*H196,2)</f>
        <v>0</v>
      </c>
      <c r="K196" s="219"/>
      <c r="L196" s="44"/>
      <c r="M196" s="220" t="s">
        <v>1</v>
      </c>
      <c r="N196" s="221" t="s">
        <v>43</v>
      </c>
      <c r="O196" s="91"/>
      <c r="P196" s="222">
        <f>O196*H196</f>
        <v>0</v>
      </c>
      <c r="Q196" s="222">
        <v>2.45329</v>
      </c>
      <c r="R196" s="222">
        <f>Q196*H196</f>
        <v>7.44818844</v>
      </c>
      <c r="S196" s="222">
        <v>0</v>
      </c>
      <c r="T196" s="22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4" t="s">
        <v>127</v>
      </c>
      <c r="AT196" s="224" t="s">
        <v>123</v>
      </c>
      <c r="AU196" s="224" t="s">
        <v>85</v>
      </c>
      <c r="AY196" s="17" t="s">
        <v>121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83</v>
      </c>
      <c r="BK196" s="225">
        <f>ROUND(I196*H196,2)</f>
        <v>0</v>
      </c>
      <c r="BL196" s="17" t="s">
        <v>127</v>
      </c>
      <c r="BM196" s="224" t="s">
        <v>274</v>
      </c>
    </row>
    <row r="197" s="2" customFormat="1">
      <c r="A197" s="38"/>
      <c r="B197" s="39"/>
      <c r="C197" s="40"/>
      <c r="D197" s="226" t="s">
        <v>129</v>
      </c>
      <c r="E197" s="40"/>
      <c r="F197" s="227" t="s">
        <v>275</v>
      </c>
      <c r="G197" s="40"/>
      <c r="H197" s="40"/>
      <c r="I197" s="228"/>
      <c r="J197" s="40"/>
      <c r="K197" s="40"/>
      <c r="L197" s="44"/>
      <c r="M197" s="229"/>
      <c r="N197" s="230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129</v>
      </c>
      <c r="AU197" s="17" t="s">
        <v>85</v>
      </c>
    </row>
    <row r="198" s="13" customFormat="1">
      <c r="A198" s="13"/>
      <c r="B198" s="231"/>
      <c r="C198" s="232"/>
      <c r="D198" s="226" t="s">
        <v>183</v>
      </c>
      <c r="E198" s="233" t="s">
        <v>1</v>
      </c>
      <c r="F198" s="234" t="s">
        <v>276</v>
      </c>
      <c r="G198" s="232"/>
      <c r="H198" s="235">
        <v>3.036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183</v>
      </c>
      <c r="AU198" s="241" t="s">
        <v>85</v>
      </c>
      <c r="AV198" s="13" t="s">
        <v>85</v>
      </c>
      <c r="AW198" s="13" t="s">
        <v>34</v>
      </c>
      <c r="AX198" s="13" t="s">
        <v>83</v>
      </c>
      <c r="AY198" s="241" t="s">
        <v>121</v>
      </c>
    </row>
    <row r="199" s="2" customFormat="1" ht="16.5" customHeight="1">
      <c r="A199" s="38"/>
      <c r="B199" s="39"/>
      <c r="C199" s="212" t="s">
        <v>277</v>
      </c>
      <c r="D199" s="212" t="s">
        <v>123</v>
      </c>
      <c r="E199" s="213" t="s">
        <v>278</v>
      </c>
      <c r="F199" s="214" t="s">
        <v>279</v>
      </c>
      <c r="G199" s="215" t="s">
        <v>180</v>
      </c>
      <c r="H199" s="216">
        <v>0.070000000000000007</v>
      </c>
      <c r="I199" s="217"/>
      <c r="J199" s="218">
        <f>ROUND(I199*H199,2)</f>
        <v>0</v>
      </c>
      <c r="K199" s="219"/>
      <c r="L199" s="44"/>
      <c r="M199" s="220" t="s">
        <v>1</v>
      </c>
      <c r="N199" s="221" t="s">
        <v>43</v>
      </c>
      <c r="O199" s="91"/>
      <c r="P199" s="222">
        <f>O199*H199</f>
        <v>0</v>
      </c>
      <c r="Q199" s="222">
        <v>1.06277</v>
      </c>
      <c r="R199" s="222">
        <f>Q199*H199</f>
        <v>0.074393900000000013</v>
      </c>
      <c r="S199" s="222">
        <v>0</v>
      </c>
      <c r="T199" s="22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4" t="s">
        <v>127</v>
      </c>
      <c r="AT199" s="224" t="s">
        <v>123</v>
      </c>
      <c r="AU199" s="224" t="s">
        <v>85</v>
      </c>
      <c r="AY199" s="17" t="s">
        <v>121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127</v>
      </c>
      <c r="BM199" s="224" t="s">
        <v>280</v>
      </c>
    </row>
    <row r="200" s="2" customFormat="1">
      <c r="A200" s="38"/>
      <c r="B200" s="39"/>
      <c r="C200" s="40"/>
      <c r="D200" s="226" t="s">
        <v>129</v>
      </c>
      <c r="E200" s="40"/>
      <c r="F200" s="227" t="s">
        <v>281</v>
      </c>
      <c r="G200" s="40"/>
      <c r="H200" s="40"/>
      <c r="I200" s="228"/>
      <c r="J200" s="40"/>
      <c r="K200" s="40"/>
      <c r="L200" s="44"/>
      <c r="M200" s="229"/>
      <c r="N200" s="230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129</v>
      </c>
      <c r="AU200" s="17" t="s">
        <v>85</v>
      </c>
    </row>
    <row r="201" s="13" customFormat="1">
      <c r="A201" s="13"/>
      <c r="B201" s="231"/>
      <c r="C201" s="232"/>
      <c r="D201" s="226" t="s">
        <v>183</v>
      </c>
      <c r="E201" s="233" t="s">
        <v>1</v>
      </c>
      <c r="F201" s="234" t="s">
        <v>282</v>
      </c>
      <c r="G201" s="232"/>
      <c r="H201" s="235">
        <v>0.070000000000000007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183</v>
      </c>
      <c r="AU201" s="241" t="s">
        <v>85</v>
      </c>
      <c r="AV201" s="13" t="s">
        <v>85</v>
      </c>
      <c r="AW201" s="13" t="s">
        <v>34</v>
      </c>
      <c r="AX201" s="13" t="s">
        <v>78</v>
      </c>
      <c r="AY201" s="241" t="s">
        <v>121</v>
      </c>
    </row>
    <row r="202" s="14" customFormat="1">
      <c r="A202" s="14"/>
      <c r="B202" s="253"/>
      <c r="C202" s="254"/>
      <c r="D202" s="226" t="s">
        <v>183</v>
      </c>
      <c r="E202" s="255" t="s">
        <v>1</v>
      </c>
      <c r="F202" s="256" t="s">
        <v>233</v>
      </c>
      <c r="G202" s="254"/>
      <c r="H202" s="257">
        <v>0.070000000000000007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183</v>
      </c>
      <c r="AU202" s="263" t="s">
        <v>85</v>
      </c>
      <c r="AV202" s="14" t="s">
        <v>135</v>
      </c>
      <c r="AW202" s="14" t="s">
        <v>34</v>
      </c>
      <c r="AX202" s="14" t="s">
        <v>83</v>
      </c>
      <c r="AY202" s="263" t="s">
        <v>121</v>
      </c>
    </row>
    <row r="203" s="12" customFormat="1" ht="22.8" customHeight="1">
      <c r="A203" s="12"/>
      <c r="B203" s="196"/>
      <c r="C203" s="197"/>
      <c r="D203" s="198" t="s">
        <v>77</v>
      </c>
      <c r="E203" s="210" t="s">
        <v>135</v>
      </c>
      <c r="F203" s="210" t="s">
        <v>283</v>
      </c>
      <c r="G203" s="197"/>
      <c r="H203" s="197"/>
      <c r="I203" s="200"/>
      <c r="J203" s="211">
        <f>BK203</f>
        <v>0</v>
      </c>
      <c r="K203" s="197"/>
      <c r="L203" s="202"/>
      <c r="M203" s="203"/>
      <c r="N203" s="204"/>
      <c r="O203" s="204"/>
      <c r="P203" s="205">
        <f>SUM(P204:P205)</f>
        <v>0</v>
      </c>
      <c r="Q203" s="204"/>
      <c r="R203" s="205">
        <f>SUM(R204:R205)</f>
        <v>6.6877917599999996</v>
      </c>
      <c r="S203" s="204"/>
      <c r="T203" s="206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7" t="s">
        <v>83</v>
      </c>
      <c r="AT203" s="208" t="s">
        <v>77</v>
      </c>
      <c r="AU203" s="208" t="s">
        <v>83</v>
      </c>
      <c r="AY203" s="207" t="s">
        <v>121</v>
      </c>
      <c r="BK203" s="209">
        <f>SUM(BK204:BK205)</f>
        <v>0</v>
      </c>
    </row>
    <row r="204" s="2" customFormat="1" ht="16.5" customHeight="1">
      <c r="A204" s="38"/>
      <c r="B204" s="39"/>
      <c r="C204" s="212" t="s">
        <v>284</v>
      </c>
      <c r="D204" s="212" t="s">
        <v>123</v>
      </c>
      <c r="E204" s="213" t="s">
        <v>285</v>
      </c>
      <c r="F204" s="214" t="s">
        <v>286</v>
      </c>
      <c r="G204" s="215" t="s">
        <v>143</v>
      </c>
      <c r="H204" s="216">
        <v>2.964</v>
      </c>
      <c r="I204" s="217"/>
      <c r="J204" s="218">
        <f>ROUND(I204*H204,2)</f>
        <v>0</v>
      </c>
      <c r="K204" s="219"/>
      <c r="L204" s="44"/>
      <c r="M204" s="220" t="s">
        <v>1</v>
      </c>
      <c r="N204" s="221" t="s">
        <v>43</v>
      </c>
      <c r="O204" s="91"/>
      <c r="P204" s="222">
        <f>O204*H204</f>
        <v>0</v>
      </c>
      <c r="Q204" s="222">
        <v>2.2563399999999998</v>
      </c>
      <c r="R204" s="222">
        <f>Q204*H204</f>
        <v>6.6877917599999996</v>
      </c>
      <c r="S204" s="222">
        <v>0</v>
      </c>
      <c r="T204" s="22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4" t="s">
        <v>127</v>
      </c>
      <c r="AT204" s="224" t="s">
        <v>123</v>
      </c>
      <c r="AU204" s="224" t="s">
        <v>85</v>
      </c>
      <c r="AY204" s="17" t="s">
        <v>121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83</v>
      </c>
      <c r="BK204" s="225">
        <f>ROUND(I204*H204,2)</f>
        <v>0</v>
      </c>
      <c r="BL204" s="17" t="s">
        <v>127</v>
      </c>
      <c r="BM204" s="224" t="s">
        <v>287</v>
      </c>
    </row>
    <row r="205" s="2" customFormat="1">
      <c r="A205" s="38"/>
      <c r="B205" s="39"/>
      <c r="C205" s="40"/>
      <c r="D205" s="226" t="s">
        <v>129</v>
      </c>
      <c r="E205" s="40"/>
      <c r="F205" s="227" t="s">
        <v>288</v>
      </c>
      <c r="G205" s="40"/>
      <c r="H205" s="40"/>
      <c r="I205" s="228"/>
      <c r="J205" s="40"/>
      <c r="K205" s="40"/>
      <c r="L205" s="44"/>
      <c r="M205" s="229"/>
      <c r="N205" s="230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129</v>
      </c>
      <c r="AU205" s="17" t="s">
        <v>85</v>
      </c>
    </row>
    <row r="206" s="12" customFormat="1" ht="22.8" customHeight="1">
      <c r="A206" s="12"/>
      <c r="B206" s="196"/>
      <c r="C206" s="197"/>
      <c r="D206" s="198" t="s">
        <v>77</v>
      </c>
      <c r="E206" s="210" t="s">
        <v>146</v>
      </c>
      <c r="F206" s="210" t="s">
        <v>289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SUM(P207:P218)</f>
        <v>0</v>
      </c>
      <c r="Q206" s="204"/>
      <c r="R206" s="205">
        <f>SUM(R207:R218)</f>
        <v>6.0171763999999994</v>
      </c>
      <c r="S206" s="204"/>
      <c r="T206" s="206">
        <f>SUM(T207:T218)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83</v>
      </c>
      <c r="AT206" s="208" t="s">
        <v>77</v>
      </c>
      <c r="AU206" s="208" t="s">
        <v>83</v>
      </c>
      <c r="AY206" s="207" t="s">
        <v>121</v>
      </c>
      <c r="BK206" s="209">
        <f>SUM(BK207:BK218)</f>
        <v>0</v>
      </c>
    </row>
    <row r="207" s="2" customFormat="1" ht="16.5" customHeight="1">
      <c r="A207" s="38"/>
      <c r="B207" s="39"/>
      <c r="C207" s="212" t="s">
        <v>290</v>
      </c>
      <c r="D207" s="212" t="s">
        <v>123</v>
      </c>
      <c r="E207" s="213" t="s">
        <v>291</v>
      </c>
      <c r="F207" s="214" t="s">
        <v>292</v>
      </c>
      <c r="G207" s="215" t="s">
        <v>126</v>
      </c>
      <c r="H207" s="216">
        <v>2.8700000000000001</v>
      </c>
      <c r="I207" s="217"/>
      <c r="J207" s="218">
        <f>ROUND(I207*H207,2)</f>
        <v>0</v>
      </c>
      <c r="K207" s="219"/>
      <c r="L207" s="44"/>
      <c r="M207" s="220" t="s">
        <v>1</v>
      </c>
      <c r="N207" s="221" t="s">
        <v>43</v>
      </c>
      <c r="O207" s="91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4" t="s">
        <v>127</v>
      </c>
      <c r="AT207" s="224" t="s">
        <v>123</v>
      </c>
      <c r="AU207" s="224" t="s">
        <v>85</v>
      </c>
      <c r="AY207" s="17" t="s">
        <v>121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7" t="s">
        <v>83</v>
      </c>
      <c r="BK207" s="225">
        <f>ROUND(I207*H207,2)</f>
        <v>0</v>
      </c>
      <c r="BL207" s="17" t="s">
        <v>127</v>
      </c>
      <c r="BM207" s="224" t="s">
        <v>293</v>
      </c>
    </row>
    <row r="208" s="2" customFormat="1">
      <c r="A208" s="38"/>
      <c r="B208" s="39"/>
      <c r="C208" s="40"/>
      <c r="D208" s="226" t="s">
        <v>129</v>
      </c>
      <c r="E208" s="40"/>
      <c r="F208" s="227" t="s">
        <v>294</v>
      </c>
      <c r="G208" s="40"/>
      <c r="H208" s="40"/>
      <c r="I208" s="228"/>
      <c r="J208" s="40"/>
      <c r="K208" s="40"/>
      <c r="L208" s="44"/>
      <c r="M208" s="229"/>
      <c r="N208" s="230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129</v>
      </c>
      <c r="AU208" s="17" t="s">
        <v>85</v>
      </c>
    </row>
    <row r="209" s="2" customFormat="1" ht="21.75" customHeight="1">
      <c r="A209" s="38"/>
      <c r="B209" s="39"/>
      <c r="C209" s="212" t="s">
        <v>295</v>
      </c>
      <c r="D209" s="212" t="s">
        <v>123</v>
      </c>
      <c r="E209" s="213" t="s">
        <v>296</v>
      </c>
      <c r="F209" s="214" t="s">
        <v>297</v>
      </c>
      <c r="G209" s="215" t="s">
        <v>126</v>
      </c>
      <c r="H209" s="216">
        <v>3.8700000000000001</v>
      </c>
      <c r="I209" s="217"/>
      <c r="J209" s="218">
        <f>ROUND(I209*H209,2)</f>
        <v>0</v>
      </c>
      <c r="K209" s="219"/>
      <c r="L209" s="44"/>
      <c r="M209" s="220" t="s">
        <v>1</v>
      </c>
      <c r="N209" s="221" t="s">
        <v>43</v>
      </c>
      <c r="O209" s="91"/>
      <c r="P209" s="222">
        <f>O209*H209</f>
        <v>0</v>
      </c>
      <c r="Q209" s="222">
        <v>0.16700000000000001</v>
      </c>
      <c r="R209" s="222">
        <f>Q209*H209</f>
        <v>0.64629000000000003</v>
      </c>
      <c r="S209" s="222">
        <v>0</v>
      </c>
      <c r="T209" s="223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4" t="s">
        <v>127</v>
      </c>
      <c r="AT209" s="224" t="s">
        <v>123</v>
      </c>
      <c r="AU209" s="224" t="s">
        <v>85</v>
      </c>
      <c r="AY209" s="17" t="s">
        <v>121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83</v>
      </c>
      <c r="BK209" s="225">
        <f>ROUND(I209*H209,2)</f>
        <v>0</v>
      </c>
      <c r="BL209" s="17" t="s">
        <v>127</v>
      </c>
      <c r="BM209" s="224" t="s">
        <v>298</v>
      </c>
    </row>
    <row r="210" s="2" customFormat="1">
      <c r="A210" s="38"/>
      <c r="B210" s="39"/>
      <c r="C210" s="40"/>
      <c r="D210" s="226" t="s">
        <v>129</v>
      </c>
      <c r="E210" s="40"/>
      <c r="F210" s="227" t="s">
        <v>299</v>
      </c>
      <c r="G210" s="40"/>
      <c r="H210" s="40"/>
      <c r="I210" s="228"/>
      <c r="J210" s="40"/>
      <c r="K210" s="40"/>
      <c r="L210" s="44"/>
      <c r="M210" s="229"/>
      <c r="N210" s="230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129</v>
      </c>
      <c r="AU210" s="17" t="s">
        <v>85</v>
      </c>
    </row>
    <row r="211" s="2" customFormat="1" ht="16.5" customHeight="1">
      <c r="A211" s="38"/>
      <c r="B211" s="39"/>
      <c r="C211" s="242" t="s">
        <v>300</v>
      </c>
      <c r="D211" s="242" t="s">
        <v>191</v>
      </c>
      <c r="E211" s="243" t="s">
        <v>301</v>
      </c>
      <c r="F211" s="244" t="s">
        <v>302</v>
      </c>
      <c r="G211" s="245" t="s">
        <v>180</v>
      </c>
      <c r="H211" s="246">
        <v>0.5</v>
      </c>
      <c r="I211" s="247"/>
      <c r="J211" s="248">
        <f>ROUND(I211*H211,2)</f>
        <v>0</v>
      </c>
      <c r="K211" s="249"/>
      <c r="L211" s="250"/>
      <c r="M211" s="251" t="s">
        <v>1</v>
      </c>
      <c r="N211" s="252" t="s">
        <v>43</v>
      </c>
      <c r="O211" s="91"/>
      <c r="P211" s="222">
        <f>O211*H211</f>
        <v>0</v>
      </c>
      <c r="Q211" s="222">
        <v>1</v>
      </c>
      <c r="R211" s="222">
        <f>Q211*H211</f>
        <v>0.5</v>
      </c>
      <c r="S211" s="222">
        <v>0</v>
      </c>
      <c r="T211" s="22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4" t="s">
        <v>194</v>
      </c>
      <c r="AT211" s="224" t="s">
        <v>191</v>
      </c>
      <c r="AU211" s="224" t="s">
        <v>85</v>
      </c>
      <c r="AY211" s="17" t="s">
        <v>121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83</v>
      </c>
      <c r="BK211" s="225">
        <f>ROUND(I211*H211,2)</f>
        <v>0</v>
      </c>
      <c r="BL211" s="17" t="s">
        <v>127</v>
      </c>
      <c r="BM211" s="224" t="s">
        <v>303</v>
      </c>
    </row>
    <row r="212" s="2" customFormat="1">
      <c r="A212" s="38"/>
      <c r="B212" s="39"/>
      <c r="C212" s="40"/>
      <c r="D212" s="226" t="s">
        <v>129</v>
      </c>
      <c r="E212" s="40"/>
      <c r="F212" s="227" t="s">
        <v>302</v>
      </c>
      <c r="G212" s="40"/>
      <c r="H212" s="40"/>
      <c r="I212" s="228"/>
      <c r="J212" s="40"/>
      <c r="K212" s="40"/>
      <c r="L212" s="44"/>
      <c r="M212" s="229"/>
      <c r="N212" s="230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129</v>
      </c>
      <c r="AU212" s="17" t="s">
        <v>85</v>
      </c>
    </row>
    <row r="213" s="2" customFormat="1" ht="21.75" customHeight="1">
      <c r="A213" s="38"/>
      <c r="B213" s="39"/>
      <c r="C213" s="212" t="s">
        <v>304</v>
      </c>
      <c r="D213" s="212" t="s">
        <v>123</v>
      </c>
      <c r="E213" s="213" t="s">
        <v>305</v>
      </c>
      <c r="F213" s="214" t="s">
        <v>306</v>
      </c>
      <c r="G213" s="215" t="s">
        <v>126</v>
      </c>
      <c r="H213" s="216">
        <v>13.44</v>
      </c>
      <c r="I213" s="217"/>
      <c r="J213" s="218">
        <f>ROUND(I213*H213,2)</f>
        <v>0</v>
      </c>
      <c r="K213" s="219"/>
      <c r="L213" s="44"/>
      <c r="M213" s="220" t="s">
        <v>1</v>
      </c>
      <c r="N213" s="221" t="s">
        <v>43</v>
      </c>
      <c r="O213" s="91"/>
      <c r="P213" s="222">
        <f>O213*H213</f>
        <v>0</v>
      </c>
      <c r="Q213" s="222">
        <v>0.25080999999999998</v>
      </c>
      <c r="R213" s="222">
        <f>Q213*H213</f>
        <v>3.3708863999999994</v>
      </c>
      <c r="S213" s="222">
        <v>0</v>
      </c>
      <c r="T213" s="22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4" t="s">
        <v>127</v>
      </c>
      <c r="AT213" s="224" t="s">
        <v>123</v>
      </c>
      <c r="AU213" s="224" t="s">
        <v>85</v>
      </c>
      <c r="AY213" s="17" t="s">
        <v>121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83</v>
      </c>
      <c r="BK213" s="225">
        <f>ROUND(I213*H213,2)</f>
        <v>0</v>
      </c>
      <c r="BL213" s="17" t="s">
        <v>127</v>
      </c>
      <c r="BM213" s="224" t="s">
        <v>307</v>
      </c>
    </row>
    <row r="214" s="2" customFormat="1">
      <c r="A214" s="38"/>
      <c r="B214" s="39"/>
      <c r="C214" s="40"/>
      <c r="D214" s="226" t="s">
        <v>129</v>
      </c>
      <c r="E214" s="40"/>
      <c r="F214" s="227" t="s">
        <v>308</v>
      </c>
      <c r="G214" s="40"/>
      <c r="H214" s="40"/>
      <c r="I214" s="228"/>
      <c r="J214" s="40"/>
      <c r="K214" s="40"/>
      <c r="L214" s="44"/>
      <c r="M214" s="229"/>
      <c r="N214" s="230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129</v>
      </c>
      <c r="AU214" s="17" t="s">
        <v>85</v>
      </c>
    </row>
    <row r="215" s="2" customFormat="1" ht="16.5" customHeight="1">
      <c r="A215" s="38"/>
      <c r="B215" s="39"/>
      <c r="C215" s="242" t="s">
        <v>309</v>
      </c>
      <c r="D215" s="242" t="s">
        <v>191</v>
      </c>
      <c r="E215" s="243" t="s">
        <v>310</v>
      </c>
      <c r="F215" s="244" t="s">
        <v>311</v>
      </c>
      <c r="G215" s="245" t="s">
        <v>180</v>
      </c>
      <c r="H215" s="246">
        <v>1.5</v>
      </c>
      <c r="I215" s="247"/>
      <c r="J215" s="248">
        <f>ROUND(I215*H215,2)</f>
        <v>0</v>
      </c>
      <c r="K215" s="249"/>
      <c r="L215" s="250"/>
      <c r="M215" s="251" t="s">
        <v>1</v>
      </c>
      <c r="N215" s="252" t="s">
        <v>43</v>
      </c>
      <c r="O215" s="91"/>
      <c r="P215" s="222">
        <f>O215*H215</f>
        <v>0</v>
      </c>
      <c r="Q215" s="222">
        <v>1</v>
      </c>
      <c r="R215" s="222">
        <f>Q215*H215</f>
        <v>1.5</v>
      </c>
      <c r="S215" s="222">
        <v>0</v>
      </c>
      <c r="T215" s="22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4" t="s">
        <v>194</v>
      </c>
      <c r="AT215" s="224" t="s">
        <v>191</v>
      </c>
      <c r="AU215" s="224" t="s">
        <v>85</v>
      </c>
      <c r="AY215" s="17" t="s">
        <v>121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7" t="s">
        <v>83</v>
      </c>
      <c r="BK215" s="225">
        <f>ROUND(I215*H215,2)</f>
        <v>0</v>
      </c>
      <c r="BL215" s="17" t="s">
        <v>127</v>
      </c>
      <c r="BM215" s="224" t="s">
        <v>312</v>
      </c>
    </row>
    <row r="216" s="2" customFormat="1">
      <c r="A216" s="38"/>
      <c r="B216" s="39"/>
      <c r="C216" s="40"/>
      <c r="D216" s="226" t="s">
        <v>129</v>
      </c>
      <c r="E216" s="40"/>
      <c r="F216" s="227" t="s">
        <v>311</v>
      </c>
      <c r="G216" s="40"/>
      <c r="H216" s="40"/>
      <c r="I216" s="228"/>
      <c r="J216" s="40"/>
      <c r="K216" s="40"/>
      <c r="L216" s="44"/>
      <c r="M216" s="229"/>
      <c r="N216" s="230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129</v>
      </c>
      <c r="AU216" s="17" t="s">
        <v>85</v>
      </c>
    </row>
    <row r="217" s="2" customFormat="1" ht="21.75" customHeight="1">
      <c r="A217" s="38"/>
      <c r="B217" s="39"/>
      <c r="C217" s="212" t="s">
        <v>313</v>
      </c>
      <c r="D217" s="212" t="s">
        <v>123</v>
      </c>
      <c r="E217" s="213" t="s">
        <v>314</v>
      </c>
      <c r="F217" s="214" t="s">
        <v>315</v>
      </c>
      <c r="G217" s="215" t="s">
        <v>126</v>
      </c>
      <c r="H217" s="216">
        <v>8.6999999999999993</v>
      </c>
      <c r="I217" s="217"/>
      <c r="J217" s="218">
        <f>ROUND(I217*H217,2)</f>
        <v>0</v>
      </c>
      <c r="K217" s="219"/>
      <c r="L217" s="44"/>
      <c r="M217" s="220" t="s">
        <v>1</v>
      </c>
      <c r="N217" s="221" t="s">
        <v>43</v>
      </c>
      <c r="O217" s="91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127</v>
      </c>
      <c r="AT217" s="224" t="s">
        <v>123</v>
      </c>
      <c r="AU217" s="224" t="s">
        <v>85</v>
      </c>
      <c r="AY217" s="17" t="s">
        <v>121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83</v>
      </c>
      <c r="BK217" s="225">
        <f>ROUND(I217*H217,2)</f>
        <v>0</v>
      </c>
      <c r="BL217" s="17" t="s">
        <v>127</v>
      </c>
      <c r="BM217" s="224" t="s">
        <v>316</v>
      </c>
    </row>
    <row r="218" s="2" customFormat="1">
      <c r="A218" s="38"/>
      <c r="B218" s="39"/>
      <c r="C218" s="40"/>
      <c r="D218" s="226" t="s">
        <v>129</v>
      </c>
      <c r="E218" s="40"/>
      <c r="F218" s="227" t="s">
        <v>315</v>
      </c>
      <c r="G218" s="40"/>
      <c r="H218" s="40"/>
      <c r="I218" s="228"/>
      <c r="J218" s="40"/>
      <c r="K218" s="40"/>
      <c r="L218" s="44"/>
      <c r="M218" s="229"/>
      <c r="N218" s="230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129</v>
      </c>
      <c r="AU218" s="17" t="s">
        <v>85</v>
      </c>
    </row>
    <row r="219" s="12" customFormat="1" ht="22.8" customHeight="1">
      <c r="A219" s="12"/>
      <c r="B219" s="196"/>
      <c r="C219" s="197"/>
      <c r="D219" s="198" t="s">
        <v>77</v>
      </c>
      <c r="E219" s="210" t="s">
        <v>162</v>
      </c>
      <c r="F219" s="210" t="s">
        <v>317</v>
      </c>
      <c r="G219" s="197"/>
      <c r="H219" s="197"/>
      <c r="I219" s="200"/>
      <c r="J219" s="211">
        <f>BK219</f>
        <v>0</v>
      </c>
      <c r="K219" s="197"/>
      <c r="L219" s="202"/>
      <c r="M219" s="203"/>
      <c r="N219" s="204"/>
      <c r="O219" s="204"/>
      <c r="P219" s="205">
        <f>SUM(P220:P235)</f>
        <v>0</v>
      </c>
      <c r="Q219" s="204"/>
      <c r="R219" s="205">
        <f>SUM(R220:R235)</f>
        <v>6.8461749999999997</v>
      </c>
      <c r="S219" s="204"/>
      <c r="T219" s="206">
        <f>SUM(T220:T235)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7" t="s">
        <v>83</v>
      </c>
      <c r="AT219" s="208" t="s">
        <v>77</v>
      </c>
      <c r="AU219" s="208" t="s">
        <v>83</v>
      </c>
      <c r="AY219" s="207" t="s">
        <v>121</v>
      </c>
      <c r="BK219" s="209">
        <f>SUM(BK220:BK235)</f>
        <v>0</v>
      </c>
    </row>
    <row r="220" s="2" customFormat="1" ht="21.75" customHeight="1">
      <c r="A220" s="38"/>
      <c r="B220" s="39"/>
      <c r="C220" s="212" t="s">
        <v>318</v>
      </c>
      <c r="D220" s="212" t="s">
        <v>123</v>
      </c>
      <c r="E220" s="213" t="s">
        <v>319</v>
      </c>
      <c r="F220" s="214" t="s">
        <v>320</v>
      </c>
      <c r="G220" s="215" t="s">
        <v>138</v>
      </c>
      <c r="H220" s="216">
        <v>11</v>
      </c>
      <c r="I220" s="217"/>
      <c r="J220" s="218">
        <f>ROUND(I220*H220,2)</f>
        <v>0</v>
      </c>
      <c r="K220" s="219"/>
      <c r="L220" s="44"/>
      <c r="M220" s="220" t="s">
        <v>1</v>
      </c>
      <c r="N220" s="221" t="s">
        <v>43</v>
      </c>
      <c r="O220" s="91"/>
      <c r="P220" s="222">
        <f>O220*H220</f>
        <v>0</v>
      </c>
      <c r="Q220" s="222">
        <v>0.00011</v>
      </c>
      <c r="R220" s="222">
        <f>Q220*H220</f>
        <v>0.0012100000000000001</v>
      </c>
      <c r="S220" s="222">
        <v>0</v>
      </c>
      <c r="T220" s="22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4" t="s">
        <v>127</v>
      </c>
      <c r="AT220" s="224" t="s">
        <v>123</v>
      </c>
      <c r="AU220" s="224" t="s">
        <v>85</v>
      </c>
      <c r="AY220" s="17" t="s">
        <v>121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83</v>
      </c>
      <c r="BK220" s="225">
        <f>ROUND(I220*H220,2)</f>
        <v>0</v>
      </c>
      <c r="BL220" s="17" t="s">
        <v>127</v>
      </c>
      <c r="BM220" s="224" t="s">
        <v>321</v>
      </c>
    </row>
    <row r="221" s="2" customFormat="1">
      <c r="A221" s="38"/>
      <c r="B221" s="39"/>
      <c r="C221" s="40"/>
      <c r="D221" s="226" t="s">
        <v>129</v>
      </c>
      <c r="E221" s="40"/>
      <c r="F221" s="227" t="s">
        <v>322</v>
      </c>
      <c r="G221" s="40"/>
      <c r="H221" s="40"/>
      <c r="I221" s="228"/>
      <c r="J221" s="40"/>
      <c r="K221" s="40"/>
      <c r="L221" s="44"/>
      <c r="M221" s="229"/>
      <c r="N221" s="230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85</v>
      </c>
    </row>
    <row r="222" s="2" customFormat="1" ht="33" customHeight="1">
      <c r="A222" s="38"/>
      <c r="B222" s="39"/>
      <c r="C222" s="212" t="s">
        <v>323</v>
      </c>
      <c r="D222" s="212" t="s">
        <v>123</v>
      </c>
      <c r="E222" s="213" t="s">
        <v>324</v>
      </c>
      <c r="F222" s="214" t="s">
        <v>325</v>
      </c>
      <c r="G222" s="215" t="s">
        <v>138</v>
      </c>
      <c r="H222" s="216">
        <v>3</v>
      </c>
      <c r="I222" s="217"/>
      <c r="J222" s="218">
        <f>ROUND(I222*H222,2)</f>
        <v>0</v>
      </c>
      <c r="K222" s="219"/>
      <c r="L222" s="44"/>
      <c r="M222" s="220" t="s">
        <v>1</v>
      </c>
      <c r="N222" s="221" t="s">
        <v>43</v>
      </c>
      <c r="O222" s="91"/>
      <c r="P222" s="222">
        <f>O222*H222</f>
        <v>0</v>
      </c>
      <c r="Q222" s="222">
        <v>0.15540000000000001</v>
      </c>
      <c r="R222" s="222">
        <f>Q222*H222</f>
        <v>0.46620000000000006</v>
      </c>
      <c r="S222" s="222">
        <v>0</v>
      </c>
      <c r="T222" s="223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4" t="s">
        <v>127</v>
      </c>
      <c r="AT222" s="224" t="s">
        <v>123</v>
      </c>
      <c r="AU222" s="224" t="s">
        <v>85</v>
      </c>
      <c r="AY222" s="17" t="s">
        <v>121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7" t="s">
        <v>83</v>
      </c>
      <c r="BK222" s="225">
        <f>ROUND(I222*H222,2)</f>
        <v>0</v>
      </c>
      <c r="BL222" s="17" t="s">
        <v>127</v>
      </c>
      <c r="BM222" s="224" t="s">
        <v>326</v>
      </c>
    </row>
    <row r="223" s="2" customFormat="1">
      <c r="A223" s="38"/>
      <c r="B223" s="39"/>
      <c r="C223" s="40"/>
      <c r="D223" s="226" t="s">
        <v>129</v>
      </c>
      <c r="E223" s="40"/>
      <c r="F223" s="227" t="s">
        <v>327</v>
      </c>
      <c r="G223" s="40"/>
      <c r="H223" s="40"/>
      <c r="I223" s="228"/>
      <c r="J223" s="40"/>
      <c r="K223" s="40"/>
      <c r="L223" s="44"/>
      <c r="M223" s="229"/>
      <c r="N223" s="230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129</v>
      </c>
      <c r="AU223" s="17" t="s">
        <v>85</v>
      </c>
    </row>
    <row r="224" s="2" customFormat="1" ht="16.5" customHeight="1">
      <c r="A224" s="38"/>
      <c r="B224" s="39"/>
      <c r="C224" s="242" t="s">
        <v>328</v>
      </c>
      <c r="D224" s="242" t="s">
        <v>191</v>
      </c>
      <c r="E224" s="243" t="s">
        <v>329</v>
      </c>
      <c r="F224" s="244" t="s">
        <v>330</v>
      </c>
      <c r="G224" s="245" t="s">
        <v>138</v>
      </c>
      <c r="H224" s="246">
        <v>3</v>
      </c>
      <c r="I224" s="247"/>
      <c r="J224" s="248">
        <f>ROUND(I224*H224,2)</f>
        <v>0</v>
      </c>
      <c r="K224" s="249"/>
      <c r="L224" s="250"/>
      <c r="M224" s="251" t="s">
        <v>1</v>
      </c>
      <c r="N224" s="252" t="s">
        <v>43</v>
      </c>
      <c r="O224" s="91"/>
      <c r="P224" s="222">
        <f>O224*H224</f>
        <v>0</v>
      </c>
      <c r="Q224" s="222">
        <v>0.085000000000000006</v>
      </c>
      <c r="R224" s="222">
        <f>Q224*H224</f>
        <v>0.255</v>
      </c>
      <c r="S224" s="222">
        <v>0</v>
      </c>
      <c r="T224" s="22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4" t="s">
        <v>194</v>
      </c>
      <c r="AT224" s="224" t="s">
        <v>191</v>
      </c>
      <c r="AU224" s="224" t="s">
        <v>85</v>
      </c>
      <c r="AY224" s="17" t="s">
        <v>121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7" t="s">
        <v>83</v>
      </c>
      <c r="BK224" s="225">
        <f>ROUND(I224*H224,2)</f>
        <v>0</v>
      </c>
      <c r="BL224" s="17" t="s">
        <v>127</v>
      </c>
      <c r="BM224" s="224" t="s">
        <v>331</v>
      </c>
    </row>
    <row r="225" s="2" customFormat="1">
      <c r="A225" s="38"/>
      <c r="B225" s="39"/>
      <c r="C225" s="40"/>
      <c r="D225" s="226" t="s">
        <v>129</v>
      </c>
      <c r="E225" s="40"/>
      <c r="F225" s="227" t="s">
        <v>330</v>
      </c>
      <c r="G225" s="40"/>
      <c r="H225" s="40"/>
      <c r="I225" s="228"/>
      <c r="J225" s="40"/>
      <c r="K225" s="40"/>
      <c r="L225" s="44"/>
      <c r="M225" s="229"/>
      <c r="N225" s="230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129</v>
      </c>
      <c r="AU225" s="17" t="s">
        <v>85</v>
      </c>
    </row>
    <row r="226" s="2" customFormat="1" ht="21.75" customHeight="1">
      <c r="A226" s="38"/>
      <c r="B226" s="39"/>
      <c r="C226" s="212" t="s">
        <v>332</v>
      </c>
      <c r="D226" s="212" t="s">
        <v>123</v>
      </c>
      <c r="E226" s="213" t="s">
        <v>333</v>
      </c>
      <c r="F226" s="214" t="s">
        <v>334</v>
      </c>
      <c r="G226" s="215" t="s">
        <v>138</v>
      </c>
      <c r="H226" s="216">
        <v>25</v>
      </c>
      <c r="I226" s="217"/>
      <c r="J226" s="218">
        <f>ROUND(I226*H226,2)</f>
        <v>0</v>
      </c>
      <c r="K226" s="219"/>
      <c r="L226" s="44"/>
      <c r="M226" s="220" t="s">
        <v>1</v>
      </c>
      <c r="N226" s="221" t="s">
        <v>43</v>
      </c>
      <c r="O226" s="91"/>
      <c r="P226" s="222">
        <f>O226*H226</f>
        <v>0</v>
      </c>
      <c r="Q226" s="222">
        <v>0.14066999999999999</v>
      </c>
      <c r="R226" s="222">
        <f>Q226*H226</f>
        <v>3.5167499999999996</v>
      </c>
      <c r="S226" s="222">
        <v>0</v>
      </c>
      <c r="T226" s="223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4" t="s">
        <v>127</v>
      </c>
      <c r="AT226" s="224" t="s">
        <v>123</v>
      </c>
      <c r="AU226" s="224" t="s">
        <v>85</v>
      </c>
      <c r="AY226" s="17" t="s">
        <v>121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83</v>
      </c>
      <c r="BK226" s="225">
        <f>ROUND(I226*H226,2)</f>
        <v>0</v>
      </c>
      <c r="BL226" s="17" t="s">
        <v>127</v>
      </c>
      <c r="BM226" s="224" t="s">
        <v>335</v>
      </c>
    </row>
    <row r="227" s="2" customFormat="1">
      <c r="A227" s="38"/>
      <c r="B227" s="39"/>
      <c r="C227" s="40"/>
      <c r="D227" s="226" t="s">
        <v>129</v>
      </c>
      <c r="E227" s="40"/>
      <c r="F227" s="227" t="s">
        <v>336</v>
      </c>
      <c r="G227" s="40"/>
      <c r="H227" s="40"/>
      <c r="I227" s="228"/>
      <c r="J227" s="40"/>
      <c r="K227" s="40"/>
      <c r="L227" s="44"/>
      <c r="M227" s="229"/>
      <c r="N227" s="230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129</v>
      </c>
      <c r="AU227" s="17" t="s">
        <v>85</v>
      </c>
    </row>
    <row r="228" s="2" customFormat="1" ht="16.5" customHeight="1">
      <c r="A228" s="38"/>
      <c r="B228" s="39"/>
      <c r="C228" s="242" t="s">
        <v>337</v>
      </c>
      <c r="D228" s="242" t="s">
        <v>191</v>
      </c>
      <c r="E228" s="243" t="s">
        <v>338</v>
      </c>
      <c r="F228" s="244" t="s">
        <v>339</v>
      </c>
      <c r="G228" s="245" t="s">
        <v>138</v>
      </c>
      <c r="H228" s="246">
        <v>25</v>
      </c>
      <c r="I228" s="247"/>
      <c r="J228" s="248">
        <f>ROUND(I228*H228,2)</f>
        <v>0</v>
      </c>
      <c r="K228" s="249"/>
      <c r="L228" s="250"/>
      <c r="M228" s="251" t="s">
        <v>1</v>
      </c>
      <c r="N228" s="252" t="s">
        <v>43</v>
      </c>
      <c r="O228" s="91"/>
      <c r="P228" s="222">
        <f>O228*H228</f>
        <v>0</v>
      </c>
      <c r="Q228" s="222">
        <v>0.104</v>
      </c>
      <c r="R228" s="222">
        <f>Q228*H228</f>
        <v>2.6000000000000001</v>
      </c>
      <c r="S228" s="222">
        <v>0</v>
      </c>
      <c r="T228" s="223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4" t="s">
        <v>194</v>
      </c>
      <c r="AT228" s="224" t="s">
        <v>191</v>
      </c>
      <c r="AU228" s="224" t="s">
        <v>85</v>
      </c>
      <c r="AY228" s="17" t="s">
        <v>121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83</v>
      </c>
      <c r="BK228" s="225">
        <f>ROUND(I228*H228,2)</f>
        <v>0</v>
      </c>
      <c r="BL228" s="17" t="s">
        <v>127</v>
      </c>
      <c r="BM228" s="224" t="s">
        <v>340</v>
      </c>
    </row>
    <row r="229" s="2" customFormat="1">
      <c r="A229" s="38"/>
      <c r="B229" s="39"/>
      <c r="C229" s="40"/>
      <c r="D229" s="226" t="s">
        <v>129</v>
      </c>
      <c r="E229" s="40"/>
      <c r="F229" s="227" t="s">
        <v>339</v>
      </c>
      <c r="G229" s="40"/>
      <c r="H229" s="40"/>
      <c r="I229" s="228"/>
      <c r="J229" s="40"/>
      <c r="K229" s="40"/>
      <c r="L229" s="44"/>
      <c r="M229" s="229"/>
      <c r="N229" s="230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129</v>
      </c>
      <c r="AU229" s="17" t="s">
        <v>85</v>
      </c>
    </row>
    <row r="230" s="2" customFormat="1" ht="21.75" customHeight="1">
      <c r="A230" s="38"/>
      <c r="B230" s="39"/>
      <c r="C230" s="212" t="s">
        <v>341</v>
      </c>
      <c r="D230" s="212" t="s">
        <v>123</v>
      </c>
      <c r="E230" s="213" t="s">
        <v>342</v>
      </c>
      <c r="F230" s="214" t="s">
        <v>343</v>
      </c>
      <c r="G230" s="215" t="s">
        <v>138</v>
      </c>
      <c r="H230" s="216">
        <v>11.5</v>
      </c>
      <c r="I230" s="217"/>
      <c r="J230" s="218">
        <f>ROUND(I230*H230,2)</f>
        <v>0</v>
      </c>
      <c r="K230" s="219"/>
      <c r="L230" s="44"/>
      <c r="M230" s="220" t="s">
        <v>1</v>
      </c>
      <c r="N230" s="221" t="s">
        <v>43</v>
      </c>
      <c r="O230" s="91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4" t="s">
        <v>127</v>
      </c>
      <c r="AT230" s="224" t="s">
        <v>123</v>
      </c>
      <c r="AU230" s="224" t="s">
        <v>85</v>
      </c>
      <c r="AY230" s="17" t="s">
        <v>121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7" t="s">
        <v>83</v>
      </c>
      <c r="BK230" s="225">
        <f>ROUND(I230*H230,2)</f>
        <v>0</v>
      </c>
      <c r="BL230" s="17" t="s">
        <v>127</v>
      </c>
      <c r="BM230" s="224" t="s">
        <v>344</v>
      </c>
    </row>
    <row r="231" s="2" customFormat="1">
      <c r="A231" s="38"/>
      <c r="B231" s="39"/>
      <c r="C231" s="40"/>
      <c r="D231" s="226" t="s">
        <v>129</v>
      </c>
      <c r="E231" s="40"/>
      <c r="F231" s="227" t="s">
        <v>345</v>
      </c>
      <c r="G231" s="40"/>
      <c r="H231" s="40"/>
      <c r="I231" s="228"/>
      <c r="J231" s="40"/>
      <c r="K231" s="40"/>
      <c r="L231" s="44"/>
      <c r="M231" s="229"/>
      <c r="N231" s="230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129</v>
      </c>
      <c r="AU231" s="17" t="s">
        <v>85</v>
      </c>
    </row>
    <row r="232" s="2" customFormat="1" ht="33" customHeight="1">
      <c r="A232" s="38"/>
      <c r="B232" s="39"/>
      <c r="C232" s="212" t="s">
        <v>346</v>
      </c>
      <c r="D232" s="212" t="s">
        <v>123</v>
      </c>
      <c r="E232" s="213" t="s">
        <v>347</v>
      </c>
      <c r="F232" s="214" t="s">
        <v>348</v>
      </c>
      <c r="G232" s="215" t="s">
        <v>138</v>
      </c>
      <c r="H232" s="216">
        <v>11.5</v>
      </c>
      <c r="I232" s="217"/>
      <c r="J232" s="218">
        <f>ROUND(I232*H232,2)</f>
        <v>0</v>
      </c>
      <c r="K232" s="219"/>
      <c r="L232" s="44"/>
      <c r="M232" s="220" t="s">
        <v>1</v>
      </c>
      <c r="N232" s="221" t="s">
        <v>43</v>
      </c>
      <c r="O232" s="91"/>
      <c r="P232" s="222">
        <f>O232*H232</f>
        <v>0</v>
      </c>
      <c r="Q232" s="222">
        <v>0.00060999999999999997</v>
      </c>
      <c r="R232" s="222">
        <f>Q232*H232</f>
        <v>0.0070149999999999995</v>
      </c>
      <c r="S232" s="222">
        <v>0</v>
      </c>
      <c r="T232" s="223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4" t="s">
        <v>127</v>
      </c>
      <c r="AT232" s="224" t="s">
        <v>123</v>
      </c>
      <c r="AU232" s="224" t="s">
        <v>85</v>
      </c>
      <c r="AY232" s="17" t="s">
        <v>121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83</v>
      </c>
      <c r="BK232" s="225">
        <f>ROUND(I232*H232,2)</f>
        <v>0</v>
      </c>
      <c r="BL232" s="17" t="s">
        <v>127</v>
      </c>
      <c r="BM232" s="224" t="s">
        <v>349</v>
      </c>
    </row>
    <row r="233" s="2" customFormat="1">
      <c r="A233" s="38"/>
      <c r="B233" s="39"/>
      <c r="C233" s="40"/>
      <c r="D233" s="226" t="s">
        <v>129</v>
      </c>
      <c r="E233" s="40"/>
      <c r="F233" s="227" t="s">
        <v>350</v>
      </c>
      <c r="G233" s="40"/>
      <c r="H233" s="40"/>
      <c r="I233" s="228"/>
      <c r="J233" s="40"/>
      <c r="K233" s="40"/>
      <c r="L233" s="44"/>
      <c r="M233" s="229"/>
      <c r="N233" s="230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129</v>
      </c>
      <c r="AU233" s="17" t="s">
        <v>85</v>
      </c>
    </row>
    <row r="234" s="2" customFormat="1" ht="21.75" customHeight="1">
      <c r="A234" s="38"/>
      <c r="B234" s="39"/>
      <c r="C234" s="212" t="s">
        <v>351</v>
      </c>
      <c r="D234" s="212" t="s">
        <v>123</v>
      </c>
      <c r="E234" s="213" t="s">
        <v>352</v>
      </c>
      <c r="F234" s="214" t="s">
        <v>353</v>
      </c>
      <c r="G234" s="215" t="s">
        <v>138</v>
      </c>
      <c r="H234" s="216">
        <v>11.5</v>
      </c>
      <c r="I234" s="217"/>
      <c r="J234" s="218">
        <f>ROUND(I234*H234,2)</f>
        <v>0</v>
      </c>
      <c r="K234" s="219"/>
      <c r="L234" s="44"/>
      <c r="M234" s="220" t="s">
        <v>1</v>
      </c>
      <c r="N234" s="221" t="s">
        <v>43</v>
      </c>
      <c r="O234" s="91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4" t="s">
        <v>127</v>
      </c>
      <c r="AT234" s="224" t="s">
        <v>123</v>
      </c>
      <c r="AU234" s="224" t="s">
        <v>85</v>
      </c>
      <c r="AY234" s="17" t="s">
        <v>121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83</v>
      </c>
      <c r="BK234" s="225">
        <f>ROUND(I234*H234,2)</f>
        <v>0</v>
      </c>
      <c r="BL234" s="17" t="s">
        <v>127</v>
      </c>
      <c r="BM234" s="224" t="s">
        <v>354</v>
      </c>
    </row>
    <row r="235" s="2" customFormat="1">
      <c r="A235" s="38"/>
      <c r="B235" s="39"/>
      <c r="C235" s="40"/>
      <c r="D235" s="226" t="s">
        <v>129</v>
      </c>
      <c r="E235" s="40"/>
      <c r="F235" s="227" t="s">
        <v>355</v>
      </c>
      <c r="G235" s="40"/>
      <c r="H235" s="40"/>
      <c r="I235" s="228"/>
      <c r="J235" s="40"/>
      <c r="K235" s="40"/>
      <c r="L235" s="44"/>
      <c r="M235" s="229"/>
      <c r="N235" s="230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129</v>
      </c>
      <c r="AU235" s="17" t="s">
        <v>85</v>
      </c>
    </row>
    <row r="236" s="12" customFormat="1" ht="22.8" customHeight="1">
      <c r="A236" s="12"/>
      <c r="B236" s="196"/>
      <c r="C236" s="197"/>
      <c r="D236" s="198" t="s">
        <v>77</v>
      </c>
      <c r="E236" s="210" t="s">
        <v>356</v>
      </c>
      <c r="F236" s="210" t="s">
        <v>357</v>
      </c>
      <c r="G236" s="197"/>
      <c r="H236" s="197"/>
      <c r="I236" s="200"/>
      <c r="J236" s="211">
        <f>BK236</f>
        <v>0</v>
      </c>
      <c r="K236" s="197"/>
      <c r="L236" s="202"/>
      <c r="M236" s="203"/>
      <c r="N236" s="204"/>
      <c r="O236" s="204"/>
      <c r="P236" s="205">
        <f>SUM(P237:P247)</f>
        <v>0</v>
      </c>
      <c r="Q236" s="204"/>
      <c r="R236" s="205">
        <f>SUM(R237:R247)</f>
        <v>0</v>
      </c>
      <c r="S236" s="204"/>
      <c r="T236" s="206">
        <f>SUM(T237:T247)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7" t="s">
        <v>83</v>
      </c>
      <c r="AT236" s="208" t="s">
        <v>77</v>
      </c>
      <c r="AU236" s="208" t="s">
        <v>83</v>
      </c>
      <c r="AY236" s="207" t="s">
        <v>121</v>
      </c>
      <c r="BK236" s="209">
        <f>SUM(BK237:BK247)</f>
        <v>0</v>
      </c>
    </row>
    <row r="237" s="2" customFormat="1" ht="21.75" customHeight="1">
      <c r="A237" s="38"/>
      <c r="B237" s="39"/>
      <c r="C237" s="212" t="s">
        <v>358</v>
      </c>
      <c r="D237" s="212" t="s">
        <v>123</v>
      </c>
      <c r="E237" s="213" t="s">
        <v>359</v>
      </c>
      <c r="F237" s="214" t="s">
        <v>360</v>
      </c>
      <c r="G237" s="215" t="s">
        <v>180</v>
      </c>
      <c r="H237" s="216">
        <v>11.615</v>
      </c>
      <c r="I237" s="217"/>
      <c r="J237" s="218">
        <f>ROUND(I237*H237,2)</f>
        <v>0</v>
      </c>
      <c r="K237" s="219"/>
      <c r="L237" s="44"/>
      <c r="M237" s="220" t="s">
        <v>1</v>
      </c>
      <c r="N237" s="221" t="s">
        <v>43</v>
      </c>
      <c r="O237" s="91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4" t="s">
        <v>127</v>
      </c>
      <c r="AT237" s="224" t="s">
        <v>123</v>
      </c>
      <c r="AU237" s="224" t="s">
        <v>85</v>
      </c>
      <c r="AY237" s="17" t="s">
        <v>121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83</v>
      </c>
      <c r="BK237" s="225">
        <f>ROUND(I237*H237,2)</f>
        <v>0</v>
      </c>
      <c r="BL237" s="17" t="s">
        <v>127</v>
      </c>
      <c r="BM237" s="224" t="s">
        <v>361</v>
      </c>
    </row>
    <row r="238" s="2" customFormat="1">
      <c r="A238" s="38"/>
      <c r="B238" s="39"/>
      <c r="C238" s="40"/>
      <c r="D238" s="226" t="s">
        <v>129</v>
      </c>
      <c r="E238" s="40"/>
      <c r="F238" s="227" t="s">
        <v>362</v>
      </c>
      <c r="G238" s="40"/>
      <c r="H238" s="40"/>
      <c r="I238" s="228"/>
      <c r="J238" s="40"/>
      <c r="K238" s="40"/>
      <c r="L238" s="44"/>
      <c r="M238" s="229"/>
      <c r="N238" s="230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129</v>
      </c>
      <c r="AU238" s="17" t="s">
        <v>85</v>
      </c>
    </row>
    <row r="239" s="2" customFormat="1" ht="33" customHeight="1">
      <c r="A239" s="38"/>
      <c r="B239" s="39"/>
      <c r="C239" s="212" t="s">
        <v>363</v>
      </c>
      <c r="D239" s="212" t="s">
        <v>123</v>
      </c>
      <c r="E239" s="213" t="s">
        <v>364</v>
      </c>
      <c r="F239" s="214" t="s">
        <v>365</v>
      </c>
      <c r="G239" s="215" t="s">
        <v>180</v>
      </c>
      <c r="H239" s="216">
        <v>116.15000000000001</v>
      </c>
      <c r="I239" s="217"/>
      <c r="J239" s="218">
        <f>ROUND(I239*H239,2)</f>
        <v>0</v>
      </c>
      <c r="K239" s="219"/>
      <c r="L239" s="44"/>
      <c r="M239" s="220" t="s">
        <v>1</v>
      </c>
      <c r="N239" s="221" t="s">
        <v>43</v>
      </c>
      <c r="O239" s="91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4" t="s">
        <v>127</v>
      </c>
      <c r="AT239" s="224" t="s">
        <v>123</v>
      </c>
      <c r="AU239" s="224" t="s">
        <v>85</v>
      </c>
      <c r="AY239" s="17" t="s">
        <v>121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7" t="s">
        <v>83</v>
      </c>
      <c r="BK239" s="225">
        <f>ROUND(I239*H239,2)</f>
        <v>0</v>
      </c>
      <c r="BL239" s="17" t="s">
        <v>127</v>
      </c>
      <c r="BM239" s="224" t="s">
        <v>366</v>
      </c>
    </row>
    <row r="240" s="2" customFormat="1">
      <c r="A240" s="38"/>
      <c r="B240" s="39"/>
      <c r="C240" s="40"/>
      <c r="D240" s="226" t="s">
        <v>129</v>
      </c>
      <c r="E240" s="40"/>
      <c r="F240" s="227" t="s">
        <v>367</v>
      </c>
      <c r="G240" s="40"/>
      <c r="H240" s="40"/>
      <c r="I240" s="228"/>
      <c r="J240" s="40"/>
      <c r="K240" s="40"/>
      <c r="L240" s="44"/>
      <c r="M240" s="229"/>
      <c r="N240" s="230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129</v>
      </c>
      <c r="AU240" s="17" t="s">
        <v>85</v>
      </c>
    </row>
    <row r="241" s="13" customFormat="1">
      <c r="A241" s="13"/>
      <c r="B241" s="231"/>
      <c r="C241" s="232"/>
      <c r="D241" s="226" t="s">
        <v>183</v>
      </c>
      <c r="E241" s="233" t="s">
        <v>1</v>
      </c>
      <c r="F241" s="234" t="s">
        <v>368</v>
      </c>
      <c r="G241" s="232"/>
      <c r="H241" s="235">
        <v>116.15000000000001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183</v>
      </c>
      <c r="AU241" s="241" t="s">
        <v>85</v>
      </c>
      <c r="AV241" s="13" t="s">
        <v>85</v>
      </c>
      <c r="AW241" s="13" t="s">
        <v>34</v>
      </c>
      <c r="AX241" s="13" t="s">
        <v>83</v>
      </c>
      <c r="AY241" s="241" t="s">
        <v>121</v>
      </c>
    </row>
    <row r="242" s="2" customFormat="1" ht="33" customHeight="1">
      <c r="A242" s="38"/>
      <c r="B242" s="39"/>
      <c r="C242" s="212" t="s">
        <v>369</v>
      </c>
      <c r="D242" s="212" t="s">
        <v>123</v>
      </c>
      <c r="E242" s="213" t="s">
        <v>370</v>
      </c>
      <c r="F242" s="214" t="s">
        <v>371</v>
      </c>
      <c r="G242" s="215" t="s">
        <v>180</v>
      </c>
      <c r="H242" s="216">
        <v>2.2549999999999999</v>
      </c>
      <c r="I242" s="217"/>
      <c r="J242" s="218">
        <f>ROUND(I242*H242,2)</f>
        <v>0</v>
      </c>
      <c r="K242" s="219"/>
      <c r="L242" s="44"/>
      <c r="M242" s="220" t="s">
        <v>1</v>
      </c>
      <c r="N242" s="221" t="s">
        <v>43</v>
      </c>
      <c r="O242" s="91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4" t="s">
        <v>127</v>
      </c>
      <c r="AT242" s="224" t="s">
        <v>123</v>
      </c>
      <c r="AU242" s="224" t="s">
        <v>85</v>
      </c>
      <c r="AY242" s="17" t="s">
        <v>121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7" t="s">
        <v>83</v>
      </c>
      <c r="BK242" s="225">
        <f>ROUND(I242*H242,2)</f>
        <v>0</v>
      </c>
      <c r="BL242" s="17" t="s">
        <v>127</v>
      </c>
      <c r="BM242" s="224" t="s">
        <v>372</v>
      </c>
    </row>
    <row r="243" s="2" customFormat="1">
      <c r="A243" s="38"/>
      <c r="B243" s="39"/>
      <c r="C243" s="40"/>
      <c r="D243" s="226" t="s">
        <v>129</v>
      </c>
      <c r="E243" s="40"/>
      <c r="F243" s="227" t="s">
        <v>373</v>
      </c>
      <c r="G243" s="40"/>
      <c r="H243" s="40"/>
      <c r="I243" s="228"/>
      <c r="J243" s="40"/>
      <c r="K243" s="40"/>
      <c r="L243" s="44"/>
      <c r="M243" s="229"/>
      <c r="N243" s="230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129</v>
      </c>
      <c r="AU243" s="17" t="s">
        <v>85</v>
      </c>
    </row>
    <row r="244" s="2" customFormat="1" ht="33" customHeight="1">
      <c r="A244" s="38"/>
      <c r="B244" s="39"/>
      <c r="C244" s="212" t="s">
        <v>374</v>
      </c>
      <c r="D244" s="212" t="s">
        <v>123</v>
      </c>
      <c r="E244" s="213" t="s">
        <v>375</v>
      </c>
      <c r="F244" s="214" t="s">
        <v>376</v>
      </c>
      <c r="G244" s="215" t="s">
        <v>180</v>
      </c>
      <c r="H244" s="216">
        <v>2.5739999999999998</v>
      </c>
      <c r="I244" s="217"/>
      <c r="J244" s="218">
        <f>ROUND(I244*H244,2)</f>
        <v>0</v>
      </c>
      <c r="K244" s="219"/>
      <c r="L244" s="44"/>
      <c r="M244" s="220" t="s">
        <v>1</v>
      </c>
      <c r="N244" s="221" t="s">
        <v>43</v>
      </c>
      <c r="O244" s="91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4" t="s">
        <v>127</v>
      </c>
      <c r="AT244" s="224" t="s">
        <v>123</v>
      </c>
      <c r="AU244" s="224" t="s">
        <v>85</v>
      </c>
      <c r="AY244" s="17" t="s">
        <v>121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83</v>
      </c>
      <c r="BK244" s="225">
        <f>ROUND(I244*H244,2)</f>
        <v>0</v>
      </c>
      <c r="BL244" s="17" t="s">
        <v>127</v>
      </c>
      <c r="BM244" s="224" t="s">
        <v>377</v>
      </c>
    </row>
    <row r="245" s="2" customFormat="1">
      <c r="A245" s="38"/>
      <c r="B245" s="39"/>
      <c r="C245" s="40"/>
      <c r="D245" s="226" t="s">
        <v>129</v>
      </c>
      <c r="E245" s="40"/>
      <c r="F245" s="227" t="s">
        <v>378</v>
      </c>
      <c r="G245" s="40"/>
      <c r="H245" s="40"/>
      <c r="I245" s="228"/>
      <c r="J245" s="40"/>
      <c r="K245" s="40"/>
      <c r="L245" s="44"/>
      <c r="M245" s="229"/>
      <c r="N245" s="230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129</v>
      </c>
      <c r="AU245" s="17" t="s">
        <v>85</v>
      </c>
    </row>
    <row r="246" s="2" customFormat="1" ht="21.75" customHeight="1">
      <c r="A246" s="38"/>
      <c r="B246" s="39"/>
      <c r="C246" s="212" t="s">
        <v>379</v>
      </c>
      <c r="D246" s="212" t="s">
        <v>123</v>
      </c>
      <c r="E246" s="213" t="s">
        <v>380</v>
      </c>
      <c r="F246" s="214" t="s">
        <v>381</v>
      </c>
      <c r="G246" s="215" t="s">
        <v>180</v>
      </c>
      <c r="H246" s="216">
        <v>6.7889999999999997</v>
      </c>
      <c r="I246" s="217"/>
      <c r="J246" s="218">
        <f>ROUND(I246*H246,2)</f>
        <v>0</v>
      </c>
      <c r="K246" s="219"/>
      <c r="L246" s="44"/>
      <c r="M246" s="220" t="s">
        <v>1</v>
      </c>
      <c r="N246" s="221" t="s">
        <v>43</v>
      </c>
      <c r="O246" s="91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4" t="s">
        <v>127</v>
      </c>
      <c r="AT246" s="224" t="s">
        <v>123</v>
      </c>
      <c r="AU246" s="224" t="s">
        <v>85</v>
      </c>
      <c r="AY246" s="17" t="s">
        <v>121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83</v>
      </c>
      <c r="BK246" s="225">
        <f>ROUND(I246*H246,2)</f>
        <v>0</v>
      </c>
      <c r="BL246" s="17" t="s">
        <v>127</v>
      </c>
      <c r="BM246" s="224" t="s">
        <v>382</v>
      </c>
    </row>
    <row r="247" s="2" customFormat="1">
      <c r="A247" s="38"/>
      <c r="B247" s="39"/>
      <c r="C247" s="40"/>
      <c r="D247" s="226" t="s">
        <v>129</v>
      </c>
      <c r="E247" s="40"/>
      <c r="F247" s="227" t="s">
        <v>182</v>
      </c>
      <c r="G247" s="40"/>
      <c r="H247" s="40"/>
      <c r="I247" s="228"/>
      <c r="J247" s="40"/>
      <c r="K247" s="40"/>
      <c r="L247" s="44"/>
      <c r="M247" s="229"/>
      <c r="N247" s="230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129</v>
      </c>
      <c r="AU247" s="17" t="s">
        <v>85</v>
      </c>
    </row>
    <row r="248" s="12" customFormat="1" ht="22.8" customHeight="1">
      <c r="A248" s="12"/>
      <c r="B248" s="196"/>
      <c r="C248" s="197"/>
      <c r="D248" s="198" t="s">
        <v>77</v>
      </c>
      <c r="E248" s="210" t="s">
        <v>383</v>
      </c>
      <c r="F248" s="210" t="s">
        <v>384</v>
      </c>
      <c r="G248" s="197"/>
      <c r="H248" s="197"/>
      <c r="I248" s="200"/>
      <c r="J248" s="211">
        <f>BK248</f>
        <v>0</v>
      </c>
      <c r="K248" s="197"/>
      <c r="L248" s="202"/>
      <c r="M248" s="203"/>
      <c r="N248" s="204"/>
      <c r="O248" s="204"/>
      <c r="P248" s="205">
        <f>SUM(P249:P250)</f>
        <v>0</v>
      </c>
      <c r="Q248" s="204"/>
      <c r="R248" s="205">
        <f>SUM(R249:R250)</f>
        <v>0</v>
      </c>
      <c r="S248" s="204"/>
      <c r="T248" s="206">
        <f>SUM(T249:T250)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7" t="s">
        <v>83</v>
      </c>
      <c r="AT248" s="208" t="s">
        <v>77</v>
      </c>
      <c r="AU248" s="208" t="s">
        <v>83</v>
      </c>
      <c r="AY248" s="207" t="s">
        <v>121</v>
      </c>
      <c r="BK248" s="209">
        <f>SUM(BK249:BK250)</f>
        <v>0</v>
      </c>
    </row>
    <row r="249" s="2" customFormat="1" ht="21.75" customHeight="1">
      <c r="A249" s="38"/>
      <c r="B249" s="39"/>
      <c r="C249" s="212" t="s">
        <v>385</v>
      </c>
      <c r="D249" s="212" t="s">
        <v>123</v>
      </c>
      <c r="E249" s="213" t="s">
        <v>386</v>
      </c>
      <c r="F249" s="214" t="s">
        <v>387</v>
      </c>
      <c r="G249" s="215" t="s">
        <v>180</v>
      </c>
      <c r="H249" s="216">
        <v>84.091999999999999</v>
      </c>
      <c r="I249" s="217"/>
      <c r="J249" s="218">
        <f>ROUND(I249*H249,2)</f>
        <v>0</v>
      </c>
      <c r="K249" s="219"/>
      <c r="L249" s="44"/>
      <c r="M249" s="220" t="s">
        <v>1</v>
      </c>
      <c r="N249" s="221" t="s">
        <v>43</v>
      </c>
      <c r="O249" s="91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127</v>
      </c>
      <c r="AT249" s="224" t="s">
        <v>123</v>
      </c>
      <c r="AU249" s="224" t="s">
        <v>85</v>
      </c>
      <c r="AY249" s="17" t="s">
        <v>121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83</v>
      </c>
      <c r="BK249" s="225">
        <f>ROUND(I249*H249,2)</f>
        <v>0</v>
      </c>
      <c r="BL249" s="17" t="s">
        <v>127</v>
      </c>
      <c r="BM249" s="224" t="s">
        <v>388</v>
      </c>
    </row>
    <row r="250" s="2" customFormat="1">
      <c r="A250" s="38"/>
      <c r="B250" s="39"/>
      <c r="C250" s="40"/>
      <c r="D250" s="226" t="s">
        <v>129</v>
      </c>
      <c r="E250" s="40"/>
      <c r="F250" s="227" t="s">
        <v>389</v>
      </c>
      <c r="G250" s="40"/>
      <c r="H250" s="40"/>
      <c r="I250" s="228"/>
      <c r="J250" s="40"/>
      <c r="K250" s="40"/>
      <c r="L250" s="44"/>
      <c r="M250" s="229"/>
      <c r="N250" s="230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85</v>
      </c>
    </row>
    <row r="251" s="12" customFormat="1" ht="25.92" customHeight="1">
      <c r="A251" s="12"/>
      <c r="B251" s="196"/>
      <c r="C251" s="197"/>
      <c r="D251" s="198" t="s">
        <v>77</v>
      </c>
      <c r="E251" s="199" t="s">
        <v>390</v>
      </c>
      <c r="F251" s="199" t="s">
        <v>391</v>
      </c>
      <c r="G251" s="197"/>
      <c r="H251" s="197"/>
      <c r="I251" s="200"/>
      <c r="J251" s="201">
        <f>BK251</f>
        <v>0</v>
      </c>
      <c r="K251" s="197"/>
      <c r="L251" s="202"/>
      <c r="M251" s="203"/>
      <c r="N251" s="204"/>
      <c r="O251" s="204"/>
      <c r="P251" s="205">
        <f>P252</f>
        <v>0</v>
      </c>
      <c r="Q251" s="204"/>
      <c r="R251" s="205">
        <f>R252</f>
        <v>0</v>
      </c>
      <c r="S251" s="204"/>
      <c r="T251" s="206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7" t="s">
        <v>127</v>
      </c>
      <c r="AT251" s="208" t="s">
        <v>77</v>
      </c>
      <c r="AU251" s="208" t="s">
        <v>78</v>
      </c>
      <c r="AY251" s="207" t="s">
        <v>121</v>
      </c>
      <c r="BK251" s="209">
        <f>BK252</f>
        <v>0</v>
      </c>
    </row>
    <row r="252" s="12" customFormat="1" ht="22.8" customHeight="1">
      <c r="A252" s="12"/>
      <c r="B252" s="196"/>
      <c r="C252" s="197"/>
      <c r="D252" s="198" t="s">
        <v>77</v>
      </c>
      <c r="E252" s="210" t="s">
        <v>392</v>
      </c>
      <c r="F252" s="210" t="s">
        <v>393</v>
      </c>
      <c r="G252" s="197"/>
      <c r="H252" s="197"/>
      <c r="I252" s="200"/>
      <c r="J252" s="211">
        <f>BK252</f>
        <v>0</v>
      </c>
      <c r="K252" s="197"/>
      <c r="L252" s="202"/>
      <c r="M252" s="203"/>
      <c r="N252" s="204"/>
      <c r="O252" s="204"/>
      <c r="P252" s="205">
        <f>SUM(P253:P256)</f>
        <v>0</v>
      </c>
      <c r="Q252" s="204"/>
      <c r="R252" s="205">
        <f>SUM(R253:R256)</f>
        <v>0</v>
      </c>
      <c r="S252" s="204"/>
      <c r="T252" s="206">
        <f>SUM(T253:T256)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7" t="s">
        <v>127</v>
      </c>
      <c r="AT252" s="208" t="s">
        <v>77</v>
      </c>
      <c r="AU252" s="208" t="s">
        <v>83</v>
      </c>
      <c r="AY252" s="207" t="s">
        <v>121</v>
      </c>
      <c r="BK252" s="209">
        <f>SUM(BK253:BK256)</f>
        <v>0</v>
      </c>
    </row>
    <row r="253" s="2" customFormat="1" ht="16.5" customHeight="1">
      <c r="A253" s="38"/>
      <c r="B253" s="39"/>
      <c r="C253" s="212" t="s">
        <v>394</v>
      </c>
      <c r="D253" s="212" t="s">
        <v>123</v>
      </c>
      <c r="E253" s="213" t="s">
        <v>395</v>
      </c>
      <c r="F253" s="214" t="s">
        <v>396</v>
      </c>
      <c r="G253" s="215" t="s">
        <v>397</v>
      </c>
      <c r="H253" s="216">
        <v>1</v>
      </c>
      <c r="I253" s="217"/>
      <c r="J253" s="218">
        <f>ROUND(I253*H253,2)</f>
        <v>0</v>
      </c>
      <c r="K253" s="219"/>
      <c r="L253" s="44"/>
      <c r="M253" s="220" t="s">
        <v>1</v>
      </c>
      <c r="N253" s="221" t="s">
        <v>43</v>
      </c>
      <c r="O253" s="91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4" t="s">
        <v>398</v>
      </c>
      <c r="AT253" s="224" t="s">
        <v>123</v>
      </c>
      <c r="AU253" s="224" t="s">
        <v>85</v>
      </c>
      <c r="AY253" s="17" t="s">
        <v>121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7" t="s">
        <v>83</v>
      </c>
      <c r="BK253" s="225">
        <f>ROUND(I253*H253,2)</f>
        <v>0</v>
      </c>
      <c r="BL253" s="17" t="s">
        <v>398</v>
      </c>
      <c r="BM253" s="224" t="s">
        <v>399</v>
      </c>
    </row>
    <row r="254" s="2" customFormat="1">
      <c r="A254" s="38"/>
      <c r="B254" s="39"/>
      <c r="C254" s="40"/>
      <c r="D254" s="226" t="s">
        <v>129</v>
      </c>
      <c r="E254" s="40"/>
      <c r="F254" s="227" t="s">
        <v>396</v>
      </c>
      <c r="G254" s="40"/>
      <c r="H254" s="40"/>
      <c r="I254" s="228"/>
      <c r="J254" s="40"/>
      <c r="K254" s="40"/>
      <c r="L254" s="44"/>
      <c r="M254" s="229"/>
      <c r="N254" s="230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129</v>
      </c>
      <c r="AU254" s="17" t="s">
        <v>85</v>
      </c>
    </row>
    <row r="255" s="2" customFormat="1" ht="16.5" customHeight="1">
      <c r="A255" s="38"/>
      <c r="B255" s="39"/>
      <c r="C255" s="212" t="s">
        <v>400</v>
      </c>
      <c r="D255" s="212" t="s">
        <v>123</v>
      </c>
      <c r="E255" s="213" t="s">
        <v>401</v>
      </c>
      <c r="F255" s="214" t="s">
        <v>402</v>
      </c>
      <c r="G255" s="215" t="s">
        <v>397</v>
      </c>
      <c r="H255" s="216">
        <v>1</v>
      </c>
      <c r="I255" s="217"/>
      <c r="J255" s="218">
        <f>ROUND(I255*H255,2)</f>
        <v>0</v>
      </c>
      <c r="K255" s="219"/>
      <c r="L255" s="44"/>
      <c r="M255" s="220" t="s">
        <v>1</v>
      </c>
      <c r="N255" s="221" t="s">
        <v>43</v>
      </c>
      <c r="O255" s="91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4" t="s">
        <v>398</v>
      </c>
      <c r="AT255" s="224" t="s">
        <v>123</v>
      </c>
      <c r="AU255" s="224" t="s">
        <v>85</v>
      </c>
      <c r="AY255" s="17" t="s">
        <v>121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7" t="s">
        <v>83</v>
      </c>
      <c r="BK255" s="225">
        <f>ROUND(I255*H255,2)</f>
        <v>0</v>
      </c>
      <c r="BL255" s="17" t="s">
        <v>398</v>
      </c>
      <c r="BM255" s="224" t="s">
        <v>403</v>
      </c>
    </row>
    <row r="256" s="2" customFormat="1">
      <c r="A256" s="38"/>
      <c r="B256" s="39"/>
      <c r="C256" s="40"/>
      <c r="D256" s="226" t="s">
        <v>129</v>
      </c>
      <c r="E256" s="40"/>
      <c r="F256" s="227" t="s">
        <v>402</v>
      </c>
      <c r="G256" s="40"/>
      <c r="H256" s="40"/>
      <c r="I256" s="228"/>
      <c r="J256" s="40"/>
      <c r="K256" s="40"/>
      <c r="L256" s="44"/>
      <c r="M256" s="229"/>
      <c r="N256" s="230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85</v>
      </c>
    </row>
    <row r="257" s="12" customFormat="1" ht="25.92" customHeight="1">
      <c r="A257" s="12"/>
      <c r="B257" s="196"/>
      <c r="C257" s="197"/>
      <c r="D257" s="198" t="s">
        <v>77</v>
      </c>
      <c r="E257" s="199" t="s">
        <v>404</v>
      </c>
      <c r="F257" s="199" t="s">
        <v>405</v>
      </c>
      <c r="G257" s="197"/>
      <c r="H257" s="197"/>
      <c r="I257" s="200"/>
      <c r="J257" s="201">
        <f>BK257</f>
        <v>0</v>
      </c>
      <c r="K257" s="197"/>
      <c r="L257" s="202"/>
      <c r="M257" s="203"/>
      <c r="N257" s="204"/>
      <c r="O257" s="204"/>
      <c r="P257" s="205">
        <f>P258+P265+P270</f>
        <v>0</v>
      </c>
      <c r="Q257" s="204"/>
      <c r="R257" s="205">
        <f>R258+R265+R270</f>
        <v>0</v>
      </c>
      <c r="S257" s="204"/>
      <c r="T257" s="206">
        <f>T258+T265+T270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7" t="s">
        <v>146</v>
      </c>
      <c r="AT257" s="208" t="s">
        <v>77</v>
      </c>
      <c r="AU257" s="208" t="s">
        <v>78</v>
      </c>
      <c r="AY257" s="207" t="s">
        <v>121</v>
      </c>
      <c r="BK257" s="209">
        <f>BK258+BK265+BK270</f>
        <v>0</v>
      </c>
    </row>
    <row r="258" s="12" customFormat="1" ht="22.8" customHeight="1">
      <c r="A258" s="12"/>
      <c r="B258" s="196"/>
      <c r="C258" s="197"/>
      <c r="D258" s="198" t="s">
        <v>77</v>
      </c>
      <c r="E258" s="210" t="s">
        <v>406</v>
      </c>
      <c r="F258" s="210" t="s">
        <v>407</v>
      </c>
      <c r="G258" s="197"/>
      <c r="H258" s="197"/>
      <c r="I258" s="200"/>
      <c r="J258" s="211">
        <f>BK258</f>
        <v>0</v>
      </c>
      <c r="K258" s="197"/>
      <c r="L258" s="202"/>
      <c r="M258" s="203"/>
      <c r="N258" s="204"/>
      <c r="O258" s="204"/>
      <c r="P258" s="205">
        <f>SUM(P259:P264)</f>
        <v>0</v>
      </c>
      <c r="Q258" s="204"/>
      <c r="R258" s="205">
        <f>SUM(R259:R264)</f>
        <v>0</v>
      </c>
      <c r="S258" s="204"/>
      <c r="T258" s="206">
        <f>SUM(T259:T264)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7" t="s">
        <v>146</v>
      </c>
      <c r="AT258" s="208" t="s">
        <v>77</v>
      </c>
      <c r="AU258" s="208" t="s">
        <v>83</v>
      </c>
      <c r="AY258" s="207" t="s">
        <v>121</v>
      </c>
      <c r="BK258" s="209">
        <f>SUM(BK259:BK264)</f>
        <v>0</v>
      </c>
    </row>
    <row r="259" s="2" customFormat="1" ht="16.5" customHeight="1">
      <c r="A259" s="38"/>
      <c r="B259" s="39"/>
      <c r="C259" s="212" t="s">
        <v>408</v>
      </c>
      <c r="D259" s="212" t="s">
        <v>123</v>
      </c>
      <c r="E259" s="213" t="s">
        <v>409</v>
      </c>
      <c r="F259" s="214" t="s">
        <v>410</v>
      </c>
      <c r="G259" s="215" t="s">
        <v>397</v>
      </c>
      <c r="H259" s="216">
        <v>1</v>
      </c>
      <c r="I259" s="217"/>
      <c r="J259" s="218">
        <f>ROUND(I259*H259,2)</f>
        <v>0</v>
      </c>
      <c r="K259" s="219"/>
      <c r="L259" s="44"/>
      <c r="M259" s="220" t="s">
        <v>1</v>
      </c>
      <c r="N259" s="221" t="s">
        <v>43</v>
      </c>
      <c r="O259" s="91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4" t="s">
        <v>398</v>
      </c>
      <c r="AT259" s="224" t="s">
        <v>123</v>
      </c>
      <c r="AU259" s="224" t="s">
        <v>85</v>
      </c>
      <c r="AY259" s="17" t="s">
        <v>121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83</v>
      </c>
      <c r="BK259" s="225">
        <f>ROUND(I259*H259,2)</f>
        <v>0</v>
      </c>
      <c r="BL259" s="17" t="s">
        <v>398</v>
      </c>
      <c r="BM259" s="224" t="s">
        <v>411</v>
      </c>
    </row>
    <row r="260" s="2" customFormat="1">
      <c r="A260" s="38"/>
      <c r="B260" s="39"/>
      <c r="C260" s="40"/>
      <c r="D260" s="226" t="s">
        <v>129</v>
      </c>
      <c r="E260" s="40"/>
      <c r="F260" s="227" t="s">
        <v>410</v>
      </c>
      <c r="G260" s="40"/>
      <c r="H260" s="40"/>
      <c r="I260" s="228"/>
      <c r="J260" s="40"/>
      <c r="K260" s="40"/>
      <c r="L260" s="44"/>
      <c r="M260" s="229"/>
      <c r="N260" s="230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129</v>
      </c>
      <c r="AU260" s="17" t="s">
        <v>85</v>
      </c>
    </row>
    <row r="261" s="2" customFormat="1" ht="16.5" customHeight="1">
      <c r="A261" s="38"/>
      <c r="B261" s="39"/>
      <c r="C261" s="212" t="s">
        <v>412</v>
      </c>
      <c r="D261" s="212" t="s">
        <v>123</v>
      </c>
      <c r="E261" s="213" t="s">
        <v>413</v>
      </c>
      <c r="F261" s="214" t="s">
        <v>414</v>
      </c>
      <c r="G261" s="215" t="s">
        <v>397</v>
      </c>
      <c r="H261" s="216">
        <v>1</v>
      </c>
      <c r="I261" s="217"/>
      <c r="J261" s="218">
        <f>ROUND(I261*H261,2)</f>
        <v>0</v>
      </c>
      <c r="K261" s="219"/>
      <c r="L261" s="44"/>
      <c r="M261" s="220" t="s">
        <v>1</v>
      </c>
      <c r="N261" s="221" t="s">
        <v>43</v>
      </c>
      <c r="O261" s="91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4" t="s">
        <v>398</v>
      </c>
      <c r="AT261" s="224" t="s">
        <v>123</v>
      </c>
      <c r="AU261" s="224" t="s">
        <v>85</v>
      </c>
      <c r="AY261" s="17" t="s">
        <v>121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83</v>
      </c>
      <c r="BK261" s="225">
        <f>ROUND(I261*H261,2)</f>
        <v>0</v>
      </c>
      <c r="BL261" s="17" t="s">
        <v>398</v>
      </c>
      <c r="BM261" s="224" t="s">
        <v>415</v>
      </c>
    </row>
    <row r="262" s="2" customFormat="1">
      <c r="A262" s="38"/>
      <c r="B262" s="39"/>
      <c r="C262" s="40"/>
      <c r="D262" s="226" t="s">
        <v>129</v>
      </c>
      <c r="E262" s="40"/>
      <c r="F262" s="227" t="s">
        <v>414</v>
      </c>
      <c r="G262" s="40"/>
      <c r="H262" s="40"/>
      <c r="I262" s="228"/>
      <c r="J262" s="40"/>
      <c r="K262" s="40"/>
      <c r="L262" s="44"/>
      <c r="M262" s="229"/>
      <c r="N262" s="230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129</v>
      </c>
      <c r="AU262" s="17" t="s">
        <v>85</v>
      </c>
    </row>
    <row r="263" s="2" customFormat="1" ht="16.5" customHeight="1">
      <c r="A263" s="38"/>
      <c r="B263" s="39"/>
      <c r="C263" s="212" t="s">
        <v>416</v>
      </c>
      <c r="D263" s="212" t="s">
        <v>123</v>
      </c>
      <c r="E263" s="213" t="s">
        <v>417</v>
      </c>
      <c r="F263" s="214" t="s">
        <v>418</v>
      </c>
      <c r="G263" s="215" t="s">
        <v>397</v>
      </c>
      <c r="H263" s="216">
        <v>1</v>
      </c>
      <c r="I263" s="217"/>
      <c r="J263" s="218">
        <f>ROUND(I263*H263,2)</f>
        <v>0</v>
      </c>
      <c r="K263" s="219"/>
      <c r="L263" s="44"/>
      <c r="M263" s="220" t="s">
        <v>1</v>
      </c>
      <c r="N263" s="221" t="s">
        <v>43</v>
      </c>
      <c r="O263" s="91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4" t="s">
        <v>398</v>
      </c>
      <c r="AT263" s="224" t="s">
        <v>123</v>
      </c>
      <c r="AU263" s="224" t="s">
        <v>85</v>
      </c>
      <c r="AY263" s="17" t="s">
        <v>121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7" t="s">
        <v>83</v>
      </c>
      <c r="BK263" s="225">
        <f>ROUND(I263*H263,2)</f>
        <v>0</v>
      </c>
      <c r="BL263" s="17" t="s">
        <v>398</v>
      </c>
      <c r="BM263" s="224" t="s">
        <v>419</v>
      </c>
    </row>
    <row r="264" s="2" customFormat="1">
      <c r="A264" s="38"/>
      <c r="B264" s="39"/>
      <c r="C264" s="40"/>
      <c r="D264" s="226" t="s">
        <v>129</v>
      </c>
      <c r="E264" s="40"/>
      <c r="F264" s="227" t="s">
        <v>420</v>
      </c>
      <c r="G264" s="40"/>
      <c r="H264" s="40"/>
      <c r="I264" s="228"/>
      <c r="J264" s="40"/>
      <c r="K264" s="40"/>
      <c r="L264" s="44"/>
      <c r="M264" s="229"/>
      <c r="N264" s="230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129</v>
      </c>
      <c r="AU264" s="17" t="s">
        <v>85</v>
      </c>
    </row>
    <row r="265" s="12" customFormat="1" ht="22.8" customHeight="1">
      <c r="A265" s="12"/>
      <c r="B265" s="196"/>
      <c r="C265" s="197"/>
      <c r="D265" s="198" t="s">
        <v>77</v>
      </c>
      <c r="E265" s="210" t="s">
        <v>421</v>
      </c>
      <c r="F265" s="210" t="s">
        <v>422</v>
      </c>
      <c r="G265" s="197"/>
      <c r="H265" s="197"/>
      <c r="I265" s="200"/>
      <c r="J265" s="211">
        <f>BK265</f>
        <v>0</v>
      </c>
      <c r="K265" s="197"/>
      <c r="L265" s="202"/>
      <c r="M265" s="203"/>
      <c r="N265" s="204"/>
      <c r="O265" s="204"/>
      <c r="P265" s="205">
        <f>SUM(P266:P269)</f>
        <v>0</v>
      </c>
      <c r="Q265" s="204"/>
      <c r="R265" s="205">
        <f>SUM(R266:R269)</f>
        <v>0</v>
      </c>
      <c r="S265" s="204"/>
      <c r="T265" s="206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7" t="s">
        <v>146</v>
      </c>
      <c r="AT265" s="208" t="s">
        <v>77</v>
      </c>
      <c r="AU265" s="208" t="s">
        <v>83</v>
      </c>
      <c r="AY265" s="207" t="s">
        <v>121</v>
      </c>
      <c r="BK265" s="209">
        <f>SUM(BK266:BK269)</f>
        <v>0</v>
      </c>
    </row>
    <row r="266" s="2" customFormat="1" ht="16.5" customHeight="1">
      <c r="A266" s="38"/>
      <c r="B266" s="39"/>
      <c r="C266" s="212" t="s">
        <v>423</v>
      </c>
      <c r="D266" s="212" t="s">
        <v>123</v>
      </c>
      <c r="E266" s="213" t="s">
        <v>424</v>
      </c>
      <c r="F266" s="214" t="s">
        <v>422</v>
      </c>
      <c r="G266" s="215" t="s">
        <v>397</v>
      </c>
      <c r="H266" s="216">
        <v>1</v>
      </c>
      <c r="I266" s="217"/>
      <c r="J266" s="218">
        <f>ROUND(I266*H266,2)</f>
        <v>0</v>
      </c>
      <c r="K266" s="219"/>
      <c r="L266" s="44"/>
      <c r="M266" s="220" t="s">
        <v>1</v>
      </c>
      <c r="N266" s="221" t="s">
        <v>43</v>
      </c>
      <c r="O266" s="91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4" t="s">
        <v>398</v>
      </c>
      <c r="AT266" s="224" t="s">
        <v>123</v>
      </c>
      <c r="AU266" s="224" t="s">
        <v>85</v>
      </c>
      <c r="AY266" s="17" t="s">
        <v>121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83</v>
      </c>
      <c r="BK266" s="225">
        <f>ROUND(I266*H266,2)</f>
        <v>0</v>
      </c>
      <c r="BL266" s="17" t="s">
        <v>398</v>
      </c>
      <c r="BM266" s="224" t="s">
        <v>425</v>
      </c>
    </row>
    <row r="267" s="2" customFormat="1">
      <c r="A267" s="38"/>
      <c r="B267" s="39"/>
      <c r="C267" s="40"/>
      <c r="D267" s="226" t="s">
        <v>129</v>
      </c>
      <c r="E267" s="40"/>
      <c r="F267" s="227" t="s">
        <v>422</v>
      </c>
      <c r="G267" s="40"/>
      <c r="H267" s="40"/>
      <c r="I267" s="228"/>
      <c r="J267" s="40"/>
      <c r="K267" s="40"/>
      <c r="L267" s="44"/>
      <c r="M267" s="229"/>
      <c r="N267" s="230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129</v>
      </c>
      <c r="AU267" s="17" t="s">
        <v>85</v>
      </c>
    </row>
    <row r="268" s="2" customFormat="1" ht="16.5" customHeight="1">
      <c r="A268" s="38"/>
      <c r="B268" s="39"/>
      <c r="C268" s="212" t="s">
        <v>426</v>
      </c>
      <c r="D268" s="212" t="s">
        <v>123</v>
      </c>
      <c r="E268" s="213" t="s">
        <v>427</v>
      </c>
      <c r="F268" s="214" t="s">
        <v>428</v>
      </c>
      <c r="G268" s="215" t="s">
        <v>397</v>
      </c>
      <c r="H268" s="216">
        <v>1</v>
      </c>
      <c r="I268" s="217"/>
      <c r="J268" s="218">
        <f>ROUND(I268*H268,2)</f>
        <v>0</v>
      </c>
      <c r="K268" s="219"/>
      <c r="L268" s="44"/>
      <c r="M268" s="220" t="s">
        <v>1</v>
      </c>
      <c r="N268" s="221" t="s">
        <v>43</v>
      </c>
      <c r="O268" s="91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4" t="s">
        <v>398</v>
      </c>
      <c r="AT268" s="224" t="s">
        <v>123</v>
      </c>
      <c r="AU268" s="224" t="s">
        <v>85</v>
      </c>
      <c r="AY268" s="17" t="s">
        <v>121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7" t="s">
        <v>83</v>
      </c>
      <c r="BK268" s="225">
        <f>ROUND(I268*H268,2)</f>
        <v>0</v>
      </c>
      <c r="BL268" s="17" t="s">
        <v>398</v>
      </c>
      <c r="BM268" s="224" t="s">
        <v>429</v>
      </c>
    </row>
    <row r="269" s="2" customFormat="1">
      <c r="A269" s="38"/>
      <c r="B269" s="39"/>
      <c r="C269" s="40"/>
      <c r="D269" s="226" t="s">
        <v>129</v>
      </c>
      <c r="E269" s="40"/>
      <c r="F269" s="227" t="s">
        <v>428</v>
      </c>
      <c r="G269" s="40"/>
      <c r="H269" s="40"/>
      <c r="I269" s="228"/>
      <c r="J269" s="40"/>
      <c r="K269" s="40"/>
      <c r="L269" s="44"/>
      <c r="M269" s="229"/>
      <c r="N269" s="230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129</v>
      </c>
      <c r="AU269" s="17" t="s">
        <v>85</v>
      </c>
    </row>
    <row r="270" s="12" customFormat="1" ht="22.8" customHeight="1">
      <c r="A270" s="12"/>
      <c r="B270" s="196"/>
      <c r="C270" s="197"/>
      <c r="D270" s="198" t="s">
        <v>77</v>
      </c>
      <c r="E270" s="210" t="s">
        <v>430</v>
      </c>
      <c r="F270" s="210" t="s">
        <v>431</v>
      </c>
      <c r="G270" s="197"/>
      <c r="H270" s="197"/>
      <c r="I270" s="200"/>
      <c r="J270" s="211">
        <f>BK270</f>
        <v>0</v>
      </c>
      <c r="K270" s="197"/>
      <c r="L270" s="202"/>
      <c r="M270" s="203"/>
      <c r="N270" s="204"/>
      <c r="O270" s="204"/>
      <c r="P270" s="205">
        <f>SUM(P271:P272)</f>
        <v>0</v>
      </c>
      <c r="Q270" s="204"/>
      <c r="R270" s="205">
        <f>SUM(R271:R272)</f>
        <v>0</v>
      </c>
      <c r="S270" s="204"/>
      <c r="T270" s="206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7" t="s">
        <v>146</v>
      </c>
      <c r="AT270" s="208" t="s">
        <v>77</v>
      </c>
      <c r="AU270" s="208" t="s">
        <v>83</v>
      </c>
      <c r="AY270" s="207" t="s">
        <v>121</v>
      </c>
      <c r="BK270" s="209">
        <f>SUM(BK271:BK272)</f>
        <v>0</v>
      </c>
    </row>
    <row r="271" s="2" customFormat="1" ht="16.5" customHeight="1">
      <c r="A271" s="38"/>
      <c r="B271" s="39"/>
      <c r="C271" s="212" t="s">
        <v>432</v>
      </c>
      <c r="D271" s="212" t="s">
        <v>123</v>
      </c>
      <c r="E271" s="213" t="s">
        <v>433</v>
      </c>
      <c r="F271" s="214" t="s">
        <v>434</v>
      </c>
      <c r="G271" s="215" t="s">
        <v>397</v>
      </c>
      <c r="H271" s="216">
        <v>1</v>
      </c>
      <c r="I271" s="217"/>
      <c r="J271" s="218">
        <f>ROUND(I271*H271,2)</f>
        <v>0</v>
      </c>
      <c r="K271" s="219"/>
      <c r="L271" s="44"/>
      <c r="M271" s="220" t="s">
        <v>1</v>
      </c>
      <c r="N271" s="221" t="s">
        <v>43</v>
      </c>
      <c r="O271" s="91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4" t="s">
        <v>398</v>
      </c>
      <c r="AT271" s="224" t="s">
        <v>123</v>
      </c>
      <c r="AU271" s="224" t="s">
        <v>85</v>
      </c>
      <c r="AY271" s="17" t="s">
        <v>121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7" t="s">
        <v>83</v>
      </c>
      <c r="BK271" s="225">
        <f>ROUND(I271*H271,2)</f>
        <v>0</v>
      </c>
      <c r="BL271" s="17" t="s">
        <v>398</v>
      </c>
      <c r="BM271" s="224" t="s">
        <v>435</v>
      </c>
    </row>
    <row r="272" s="2" customFormat="1">
      <c r="A272" s="38"/>
      <c r="B272" s="39"/>
      <c r="C272" s="40"/>
      <c r="D272" s="226" t="s">
        <v>129</v>
      </c>
      <c r="E272" s="40"/>
      <c r="F272" s="227" t="s">
        <v>434</v>
      </c>
      <c r="G272" s="40"/>
      <c r="H272" s="40"/>
      <c r="I272" s="228"/>
      <c r="J272" s="40"/>
      <c r="K272" s="40"/>
      <c r="L272" s="44"/>
      <c r="M272" s="275"/>
      <c r="N272" s="276"/>
      <c r="O272" s="277"/>
      <c r="P272" s="277"/>
      <c r="Q272" s="277"/>
      <c r="R272" s="277"/>
      <c r="S272" s="277"/>
      <c r="T272" s="27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129</v>
      </c>
      <c r="AU272" s="17" t="s">
        <v>85</v>
      </c>
    </row>
    <row r="273" s="2" customFormat="1" ht="6.96" customHeight="1">
      <c r="A273" s="38"/>
      <c r="B273" s="66"/>
      <c r="C273" s="67"/>
      <c r="D273" s="67"/>
      <c r="E273" s="67"/>
      <c r="F273" s="67"/>
      <c r="G273" s="67"/>
      <c r="H273" s="67"/>
      <c r="I273" s="67"/>
      <c r="J273" s="67"/>
      <c r="K273" s="67"/>
      <c r="L273" s="44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sheetProtection sheet="1" autoFilter="0" formatColumns="0" formatRows="0" objects="1" scenarios="1" spinCount="100000" saltValue="avLvFdDBbljAl2o1I4OEnrbRsoqSY4TwRq2YB1ok74BuIdRiWTFpZiClFJXeOsgx7wiSgje+fKQSoZBQdv8VYw==" hashValue="1ItYGNIX3BOBFFPEn/8LDLaG8qwWJf+CCaN8CQNXBhegVDI6nEGaIRQE7DZ4vmPE/Pu+zf2cXXaipxIIuhn1cw==" algorithmName="SHA-512" password="CC35"/>
  <autoFilter ref="C125:K272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PC33-MICHAL\PC33</dc:creator>
  <cp:lastModifiedBy>PC33-MICHAL\PC33</cp:lastModifiedBy>
  <dcterms:created xsi:type="dcterms:W3CDTF">2021-03-30T12:51:05Z</dcterms:created>
  <dcterms:modified xsi:type="dcterms:W3CDTF">2021-03-30T12:51:08Z</dcterms:modified>
</cp:coreProperties>
</file>